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\Google Диск\03 ОТЧЕТНОСТЬ\АНАЛИТИК\2019 4 кв\Департамент\"/>
    </mc:Choice>
  </mc:AlternateContent>
  <bookViews>
    <workbookView xWindow="480" yWindow="300" windowWidth="11340" windowHeight="8655" activeTab="4"/>
  </bookViews>
  <sheets>
    <sheet name="Раздел1" sheetId="1" r:id="rId1"/>
    <sheet name="Раздел2" sheetId="9" r:id="rId2"/>
    <sheet name="Раздел4" sheetId="4" r:id="rId3"/>
    <sheet name="Раздел7" sheetId="6" r:id="rId4"/>
    <sheet name="Баланс" sheetId="11" r:id="rId5"/>
    <sheet name="Прибыль и убытки" sheetId="12" r:id="rId6"/>
    <sheet name="Изм.капитала" sheetId="13" r:id="rId7"/>
  </sheets>
  <externalReferences>
    <externalReference r:id="rId8"/>
    <externalReference r:id="rId9"/>
    <externalReference r:id="rId10"/>
  </externalReferences>
  <definedNames>
    <definedName name="_xlnm.Print_Area" localSheetId="6">Изм.капитала!$C$3:$T$85</definedName>
    <definedName name="_xlnm.Print_Area" localSheetId="3">Раздел7!$A$1:$D$35</definedName>
    <definedName name="п1чистВсеДанные" localSheetId="6">'[1]прил 1'!$I$24:$R$25,'[1]прил 1'!$I$28:$R$35,'[1]прил 1'!$I$40:$R$52,'[1]прил 1'!$I$61:$R$68,'[1]прил 1'!$I$71:$R$76,'[1]прил 1'!$I$79:$R$80,'[1]прил 1'!$I$83:$R$94</definedName>
    <definedName name="п1чистВсеДанные">'[2]прил 1'!$I$24:$R$25,'[2]прил 1'!$I$28:$R$35,'[2]прил 1'!$I$40:$R$52,'[2]прил 1'!$I$61:$R$68,'[2]прил 1'!$I$71:$R$76,'[2]прил 1'!$I$79:$R$80,'[2]прил 1'!$I$83:$R$94</definedName>
    <definedName name="п1чистВсеТекст" localSheetId="6">'[1]прил 1'!$F$8:$R$14,'[1]прил 1'!$N$16:$R$18</definedName>
    <definedName name="п1чистВсеТекст">'[2]прил 1'!$F$8:$R$14,'[2]прил 1'!$N$16:$R$18</definedName>
    <definedName name="п1чистТек" localSheetId="6">'[1]прил 1'!$I$24,'[1]прил 1'!$I$24:$M$25,'[1]прил 1'!$I$28:$M$35,'[1]прил 1'!$I$40:$M$52,'[1]прил 1'!$I$61:$M$68,'[1]прил 1'!$I$71:$M$76,'[1]прил 1'!$I$79:$M$80,'[1]прил 1'!$I$83:$M$94</definedName>
    <definedName name="п1чистТек">'[2]прил 1'!$I$24,'[2]прил 1'!$I$24:$M$25,'[2]прил 1'!$I$28:$M$35,'[2]прил 1'!$I$40:$M$52,'[2]прил 1'!$I$61:$M$68,'[2]прил 1'!$I$71:$M$76,'[2]прил 1'!$I$79:$M$80,'[2]прил 1'!$I$83:$M$94</definedName>
    <definedName name="п2чистВсеДанные" localSheetId="6">'[1]прил 2'!$J$19:$S$20,'[1]прил 2'!$J$22:$S$23,'[1]прил 2'!$J$25:$S$26,'[1]прил 2'!$J$30:$S$33,'[1]прил 2'!$J$36:$S$37,'[1]прил 2'!$J$40:$S$41,'[1]прил 2'!$J$44:$S$46,'[1]прил 2'!$J$49:$S$53,'[1]прил 2'!$J$55:$S$56,'[1]прил 2'!$J$58:$S$59</definedName>
    <definedName name="п2чистВсеДанные">'[2]прил 2'!$J$19:$S$20,'[2]прил 2'!$J$22:$S$23,'[2]прил 2'!$J$25:$S$26,'[2]прил 2'!$J$30:$S$33,'[2]прил 2'!$J$36:$S$37,'[2]прил 2'!$J$40:$S$41,'[2]прил 2'!$J$44:$S$46,'[2]прил 2'!$J$49:$S$53,'[2]прил 2'!$J$55:$S$56,'[2]прил 2'!$J$58:$S$59</definedName>
    <definedName name="п2чистТек" localSheetId="6">'[1]прил 2'!$J$19:$N$20,'[1]прил 2'!$J$22:$N$23,'[1]прил 2'!$J$25:$N$26,'[1]прил 2'!$J$30:$N$33,'[1]прил 2'!$J$36:$N$37,'[1]прил 2'!$J$40:$N$41,'[1]прил 2'!$J$44:$N$46,'[1]прил 2'!$J$49:$N$53,'[1]прил 2'!$J$55:$N$56,'[1]прил 2'!$J$58:$N$59</definedName>
    <definedName name="п2чистТек">'[2]прил 2'!$J$19:$N$20,'[2]прил 2'!$J$22:$N$23,'[2]прил 2'!$J$25:$N$26,'[2]прил 2'!$J$30:$N$33,'[2]прил 2'!$J$36:$N$37,'[2]прил 2'!$J$40:$N$41,'[2]прил 2'!$J$44:$N$46,'[2]прил 2'!$J$49:$N$53,'[2]прил 2'!$J$55:$N$56,'[2]прил 2'!$J$58:$N$59</definedName>
    <definedName name="п3чистВсеДанные" localSheetId="6">Изм.капитала!$E$17:$R$19,Изм.капитала!$E$24:$R$32,Изм.капитала!$E$35:$R$46,Изм.капитала!$E$48:$R$50,Изм.капитала!$E$55:$R$63,Изм.капитала!$E$66:$R$77</definedName>
    <definedName name="п3чистВсеДанные">#REF!,#REF!,#REF!,#REF!,#REF!,#REF!</definedName>
    <definedName name="п3чистТек" localSheetId="6">Изм.капитала!$E$55:$R$63,Изм.капитала!$E$66:$R$77</definedName>
    <definedName name="п3чистТек">#REF!,#REF!</definedName>
    <definedName name="п4чистВсеДанные" localSheetId="6">'[1]прил 4 рубли'!$J$23:$S$26,'[1]прил 4 рубли'!$J$29:$S$32,'[1]прил 4 рубли'!$J$37:$S$41,'[1]прил 4 рубли'!$J$44:$S$47,'[1]прил 4 рубли'!$J$52:$S$55,'[1]прил 4 рубли'!$J$58:$S$62,'[1]прил 4 рубли'!$J$65:$S$65,'[1]прил 4 рубли'!$J$67:$S$67</definedName>
    <definedName name="п4чистВсеДанные">'[2]прил 4'!$J$23:$S$26,'[2]прил 4'!$J$29:$S$32,'[2]прил 4'!$J$37:$S$41,'[2]прил 4'!$J$44:$S$47,'[2]прил 4'!$J$52:$S$55,'[2]прил 4'!$J$58:$S$62,'[2]прил 4'!$J$65:$S$65,'[2]прил 4'!$J$67:$S$67</definedName>
    <definedName name="п4чистТек" localSheetId="6">'[1]прил 4 рубли'!$J$23:$N$26,'[1]прил 4 рубли'!$J$29:$N$32,'[1]прил 4 рубли'!$J$37:$N$41,'[1]прил 4 рубли'!$J$44:$N$47,'[1]прил 4 рубли'!$J$52:$N$55,'[1]прил 4 рубли'!$J$58:$N$62,'[1]прил 4 рубли'!$J$65,'[1]прил 4 рубли'!$J$67</definedName>
    <definedName name="п4чистТек">'[2]прил 4'!$J$23:$N$26,'[2]прил 4'!$J$29:$N$32,'[2]прил 4'!$J$37:$N$41,'[2]прил 4'!$J$44:$N$47,'[2]прил 4'!$J$52:$N$55,'[2]прил 4'!$J$58:$N$62,'[2]прил 4'!$J$65,'[2]прил 4'!$J$67</definedName>
    <definedName name="п5чистВсеДанные" localSheetId="6">'[1]прил 5'!$J$20:$S$20,'[1]прил 5'!$J$23:$S$27,'[1]прил 5'!$J$32:$S$34,'[1]прил 5'!$J$37:$S$43</definedName>
    <definedName name="п5чистВсеДанные">'[2]прил 5'!$J$20:$S$20,'[2]прил 5'!$J$23:$S$27,'[2]прил 5'!$J$32:$S$34,'[2]прил 5'!$J$37:$S$43</definedName>
    <definedName name="п5чистТек" localSheetId="6">'[1]прил 5'!$J$20,'[1]прил 5'!$J$23:$N$27,'[1]прил 5'!$J$32:$N$34,'[1]прил 5'!$J$37:$N$43</definedName>
    <definedName name="п5чистТек">'[2]прил 5'!$J$20,'[2]прил 5'!$J$23:$N$27,'[2]прил 5'!$J$32:$N$34,'[2]прил 5'!$J$37:$N$43</definedName>
    <definedName name="Приложение" localSheetId="6">[1]Приложение!$A$1:$D$75</definedName>
    <definedName name="Приложение">[2]Приложение!$A$1:$D$75</definedName>
  </definedNames>
  <calcPr calcId="162913"/>
</workbook>
</file>

<file path=xl/calcChain.xml><?xml version="1.0" encoding="utf-8"?>
<calcChain xmlns="http://schemas.openxmlformats.org/spreadsheetml/2006/main">
  <c r="AD84" i="13" l="1"/>
  <c r="AC84" i="13" s="1"/>
  <c r="W84" i="13" s="1"/>
  <c r="AD82" i="13"/>
  <c r="AC82" i="13" s="1"/>
  <c r="AD80" i="13"/>
  <c r="W80" i="13" s="1"/>
  <c r="AC80" i="13"/>
  <c r="AD78" i="13"/>
  <c r="AC78" i="13"/>
  <c r="W78" i="13"/>
  <c r="AD76" i="13"/>
  <c r="AC76" i="13" s="1"/>
  <c r="W76" i="13"/>
  <c r="AD74" i="13"/>
  <c r="AC74" i="13" s="1"/>
  <c r="AD72" i="13"/>
  <c r="W72" i="13" s="1"/>
  <c r="AC72" i="13"/>
  <c r="Z68" i="13"/>
  <c r="W64" i="13" s="1"/>
  <c r="X68" i="13"/>
  <c r="Z67" i="13"/>
  <c r="X67" i="13"/>
  <c r="W62" i="13" s="1"/>
  <c r="AD54" i="13"/>
  <c r="AC54" i="13"/>
  <c r="W54" i="13"/>
  <c r="AD53" i="13"/>
  <c r="AC53" i="13" s="1"/>
  <c r="W52" i="13"/>
  <c r="AD51" i="13"/>
  <c r="AC51" i="13" s="1"/>
  <c r="AD50" i="13"/>
  <c r="W50" i="13" s="1"/>
  <c r="AC50" i="13"/>
  <c r="AD49" i="13"/>
  <c r="AC49" i="13"/>
  <c r="W49" i="13"/>
  <c r="AD47" i="13"/>
  <c r="AC47" i="13" s="1"/>
  <c r="W47" i="13"/>
  <c r="W44" i="13"/>
  <c r="Z37" i="13"/>
  <c r="X37" i="13"/>
  <c r="Z36" i="13"/>
  <c r="W31" i="13" s="1"/>
  <c r="X36" i="13"/>
  <c r="W33" i="13" s="1"/>
  <c r="W70" i="13" l="1"/>
  <c r="W51" i="13"/>
  <c r="W71" i="13"/>
  <c r="W74" i="13"/>
  <c r="W82" i="13"/>
  <c r="W42" i="13"/>
  <c r="C6" i="9"/>
  <c r="I116" i="1"/>
  <c r="G116" i="1"/>
  <c r="F116" i="1"/>
  <c r="D116" i="1"/>
  <c r="I112" i="1"/>
  <c r="G112" i="1"/>
  <c r="F112" i="1"/>
  <c r="D112" i="1"/>
  <c r="I108" i="1"/>
  <c r="G108" i="1"/>
  <c r="F108" i="1"/>
  <c r="D108" i="1"/>
  <c r="I38" i="1"/>
  <c r="I34" i="1" s="1"/>
  <c r="H38" i="1"/>
  <c r="H34" i="1" s="1"/>
  <c r="G38" i="1"/>
  <c r="G34" i="1" s="1"/>
  <c r="F38" i="1"/>
  <c r="F34" i="1" s="1"/>
  <c r="E38" i="1"/>
  <c r="E34" i="1" s="1"/>
  <c r="I37" i="1"/>
  <c r="I33" i="1" s="1"/>
  <c r="H37" i="1"/>
  <c r="H33" i="1" s="1"/>
  <c r="G37" i="1"/>
  <c r="G33" i="1" s="1"/>
  <c r="F37" i="1"/>
  <c r="F33" i="1" s="1"/>
  <c r="E37" i="1"/>
  <c r="E33" i="1" s="1"/>
  <c r="I36" i="1"/>
  <c r="I32" i="1" s="1"/>
  <c r="I31" i="1" s="1"/>
  <c r="H36" i="1"/>
  <c r="H32" i="1" s="1"/>
  <c r="H31" i="1" s="1"/>
  <c r="G36" i="1"/>
  <c r="G32" i="1" s="1"/>
  <c r="F36" i="1"/>
  <c r="F32" i="1" s="1"/>
  <c r="F31" i="1" s="1"/>
  <c r="E36" i="1"/>
  <c r="E32" i="1" s="1"/>
  <c r="E31" i="1" s="1"/>
  <c r="D38" i="1"/>
  <c r="D34" i="1" s="1"/>
  <c r="D37" i="1"/>
  <c r="D33" i="1" s="1"/>
  <c r="D36" i="1"/>
  <c r="D32" i="1" s="1"/>
  <c r="D6" i="9"/>
  <c r="I141" i="1"/>
  <c r="G141" i="1"/>
  <c r="F141" i="1"/>
  <c r="D141" i="1"/>
  <c r="I137" i="1"/>
  <c r="F137" i="1"/>
  <c r="D93" i="1"/>
  <c r="I93" i="1"/>
  <c r="H93" i="1"/>
  <c r="G93" i="1"/>
  <c r="F93" i="1"/>
  <c r="E93" i="1"/>
  <c r="I79" i="1"/>
  <c r="H79" i="1"/>
  <c r="G79" i="1"/>
  <c r="F79" i="1"/>
  <c r="E79" i="1"/>
  <c r="D79" i="1"/>
  <c r="I65" i="1"/>
  <c r="H65" i="1"/>
  <c r="G65" i="1"/>
  <c r="F65" i="1"/>
  <c r="E65" i="1"/>
  <c r="D65" i="1"/>
  <c r="I61" i="1"/>
  <c r="H61" i="1"/>
  <c r="G61" i="1"/>
  <c r="F61" i="1"/>
  <c r="E61" i="1"/>
  <c r="D61" i="1"/>
  <c r="I47" i="1"/>
  <c r="H47" i="1"/>
  <c r="G47" i="1"/>
  <c r="F47" i="1"/>
  <c r="E47" i="1"/>
  <c r="D47" i="1"/>
  <c r="I43" i="1"/>
  <c r="H43" i="1"/>
  <c r="G43" i="1"/>
  <c r="F43" i="1"/>
  <c r="E43" i="1"/>
  <c r="D43" i="1"/>
  <c r="I39" i="1"/>
  <c r="H39" i="1"/>
  <c r="G39" i="1"/>
  <c r="F39" i="1"/>
  <c r="E39" i="1"/>
  <c r="D39" i="1"/>
  <c r="D35" i="1"/>
  <c r="E35" i="1"/>
  <c r="H35" i="1" l="1"/>
  <c r="I35" i="1"/>
  <c r="F35" i="1"/>
  <c r="G31" i="1"/>
  <c r="G35" i="1"/>
  <c r="D31" i="1"/>
</calcChain>
</file>

<file path=xl/comments1.xml><?xml version="1.0" encoding="utf-8"?>
<comments xmlns="http://schemas.openxmlformats.org/spreadsheetml/2006/main">
  <authors>
    <author xml:space="preserve">bondar </author>
  </authors>
  <commentList>
    <comment ref="C17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010 «Остаток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года, предшествующего предыдущему году.</t>
        </r>
      </text>
    </comment>
    <comment ref="C1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020 «Корректировки в связи с изменением учетной политики» показываются изменения величины собственного капитала в целом и по каждой статье в отдельности в связи с изменением учетной политики.</t>
        </r>
      </text>
    </comment>
    <comment ref="C19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030 «Корректировки в связи с исправлением ошибок» показываются изменения величины собственного капитала в целом и по каждой статье в отдельности в связи с исправлением ошибок.</t>
        </r>
      </text>
    </comment>
    <comment ref="C20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040 «Скорректированный 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года, предшествующего предыдущему году, скорректированное в связи с изменением учетной политики и исправлением ошибок.</t>
        </r>
      </text>
    </comment>
    <comment ref="C21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050 «Увеличение собственного капитала - всего» показываются суммы увеличения собственного капитала в целом и по каждой статье в отдельности за период предыдущего года, аналогичный отчетному периоду.</t>
        </r>
      </text>
    </comment>
    <comment ref="C33" authorId="0" shapeId="0">
      <text>
        <r>
          <rPr>
            <sz val="10.5"/>
            <color indexed="81"/>
            <rFont val="Times New Roman"/>
            <family val="1"/>
            <charset val="204"/>
          </rPr>
          <t>По строке 060 «Уменьшение собственного капитала - всего» показываются суммы уменьшения собственного капитала в целом и по каждой статье в отдельности за период предыдущего года, аналогичный отчетному периоду.</t>
        </r>
      </text>
    </comment>
    <comment ref="C44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070 «Изменение уставного капитала» показываются суммы изменения уставного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5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080 «Изменение резервного капитала» показываются суммы изменения резервного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6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090 «Изменение добавочного капитала» показываются суммы изменения добавочного капитала, не приводящего к изменению величины собственного капитала в целом, за период предыдущего года, аналогичный отчетному периоду.</t>
        </r>
      </text>
    </comment>
    <comment ref="C47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100 «Остаток на _______20__»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убыток)», 99 «Прибыли и убытки» на конец периода предыдущего года, аналогичного отчетному периоду.</t>
        </r>
      </text>
    </comment>
    <comment ref="C4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110 «Остаток на 31.12.20__»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 на конец предыдущего года.</t>
        </r>
      </text>
    </comment>
    <comment ref="C49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строкам 120-190 показываются данные за отчетный период, аналогичные данным, показанным по строкам 020-090 отчета об изменении собственного капитала за период предыдущего года, аналогичный отчетному периоду.</t>
        </r>
      </text>
    </comment>
    <comment ref="E51" authorId="0" shapeId="0">
      <text>
        <r>
          <rPr>
            <sz val="12"/>
            <color indexed="81"/>
            <rFont val="Times New Roman"/>
            <family val="1"/>
            <charset val="204"/>
          </rPr>
          <t>стр.410 гр.4 ББ</t>
        </r>
      </text>
    </comment>
    <comment ref="G51" authorId="0" shapeId="0">
      <text>
        <r>
          <rPr>
            <sz val="12"/>
            <color indexed="81"/>
            <rFont val="Times New Roman"/>
            <family val="1"/>
            <charset val="204"/>
          </rPr>
          <t>стр.420 гр.4 ББ</t>
        </r>
      </text>
    </comment>
    <comment ref="I51" authorId="0" shapeId="0">
      <text>
        <r>
          <rPr>
            <sz val="12"/>
            <color indexed="81"/>
            <rFont val="Times New Roman"/>
            <family val="1"/>
            <charset val="204"/>
          </rPr>
          <t>стр.430 гр.4 ББ</t>
        </r>
      </text>
    </comment>
    <comment ref="K51" authorId="0" shapeId="0">
      <text>
        <r>
          <rPr>
            <sz val="12"/>
            <color indexed="81"/>
            <rFont val="Times New Roman"/>
            <family val="1"/>
            <charset val="204"/>
          </rPr>
          <t>стр.440 гр.4 ББ</t>
        </r>
      </text>
    </comment>
    <comment ref="M51" authorId="0" shapeId="0">
      <text>
        <r>
          <rPr>
            <sz val="12"/>
            <color indexed="81"/>
            <rFont val="Times New Roman"/>
            <family val="1"/>
            <charset val="204"/>
          </rPr>
          <t>стр.450 гр.4 ББ</t>
        </r>
      </text>
    </comment>
    <comment ref="O51" authorId="0" shapeId="0">
      <text>
        <r>
          <rPr>
            <sz val="12"/>
            <color indexed="81"/>
            <rFont val="Times New Roman"/>
            <family val="1"/>
            <charset val="204"/>
          </rPr>
          <t>стр.460 гр.4 ББ</t>
        </r>
      </text>
    </comment>
    <comment ref="C78" authorId="0" shapeId="0">
      <text>
        <r>
          <rPr>
            <sz val="11"/>
            <color indexed="81"/>
            <rFont val="Times New Roman"/>
            <family val="1"/>
            <charset val="204"/>
          </rPr>
          <t>По строке 200 «Остаток на ________ 20__» показывается сальдо по счетам 80 «Уставный капитал», 75 «Расчеты с учредителями» (субсчет 75-1 «Расчеты по вкладам в уставный капитал»), 81 «Собственные акции (доли в уставном капитале)», 82 «Резервный капитал», 83 «Добавочный капитал», 84 «Нераспределенная прибыль (непокрытый убыток)», 99 «Прибыли и убытки» на конец отчетного периода.</t>
        </r>
      </text>
    </comment>
    <comment ref="E78" authorId="0" shapeId="0">
      <text>
        <r>
          <rPr>
            <sz val="12"/>
            <color indexed="81"/>
            <rFont val="Times New Roman"/>
            <family val="1"/>
            <charset val="204"/>
          </rPr>
          <t>стр.410 гр.3 ББ</t>
        </r>
      </text>
    </comment>
    <comment ref="G78" authorId="0" shapeId="0">
      <text>
        <r>
          <rPr>
            <sz val="12"/>
            <color indexed="81"/>
            <rFont val="Times New Roman"/>
            <family val="1"/>
            <charset val="204"/>
          </rPr>
          <t>стр.420 гр.3 ББ</t>
        </r>
      </text>
    </comment>
    <comment ref="I78" authorId="0" shapeId="0">
      <text>
        <r>
          <rPr>
            <sz val="12"/>
            <color indexed="81"/>
            <rFont val="Times New Roman"/>
            <family val="1"/>
            <charset val="204"/>
          </rPr>
          <t>стр.430 гр.3 ББ</t>
        </r>
      </text>
    </comment>
    <comment ref="K78" authorId="0" shapeId="0">
      <text>
        <r>
          <rPr>
            <sz val="12"/>
            <color indexed="81"/>
            <rFont val="Times New Roman"/>
            <family val="1"/>
            <charset val="204"/>
          </rPr>
          <t>стр.440 гр.3 ББ</t>
        </r>
      </text>
    </comment>
    <comment ref="M78" authorId="0" shapeId="0">
      <text>
        <r>
          <rPr>
            <sz val="12"/>
            <color indexed="81"/>
            <rFont val="Times New Roman"/>
            <family val="1"/>
            <charset val="204"/>
          </rPr>
          <t>стр.450 гр.3 ББ</t>
        </r>
      </text>
    </comment>
    <comment ref="O78" authorId="0" shapeId="0">
      <text>
        <r>
          <rPr>
            <sz val="12"/>
            <color indexed="81"/>
            <rFont val="Times New Roman"/>
            <family val="1"/>
            <charset val="204"/>
          </rPr>
          <t>стр.460 гр.3 ББ</t>
        </r>
      </text>
    </comment>
    <comment ref="Q78" authorId="0" shapeId="0">
      <text>
        <r>
          <rPr>
            <sz val="12"/>
            <color indexed="81"/>
            <rFont val="Times New Roman"/>
            <family val="1"/>
            <charset val="204"/>
          </rPr>
          <t>стр.470 гр.3 ББ</t>
        </r>
      </text>
    </comment>
  </commentList>
</comments>
</file>

<file path=xl/sharedStrings.xml><?xml version="1.0" encoding="utf-8"?>
<sst xmlns="http://schemas.openxmlformats.org/spreadsheetml/2006/main" count="850" uniqueCount="434">
  <si>
    <t>Наименование показателя</t>
  </si>
  <si>
    <t>С начала года</t>
  </si>
  <si>
    <t>количество</t>
  </si>
  <si>
    <t xml:space="preserve">Покупка                   </t>
  </si>
  <si>
    <t xml:space="preserve">Продажа                   </t>
  </si>
  <si>
    <t>Сделки с векселями - всего</t>
  </si>
  <si>
    <t>013.1</t>
  </si>
  <si>
    <t>013.2</t>
  </si>
  <si>
    <t>013.3</t>
  </si>
  <si>
    <t>013.4</t>
  </si>
  <si>
    <t xml:space="preserve">Сделки с депозитными сертификатами             </t>
  </si>
  <si>
    <t xml:space="preserve">Сделки с производными ценными бумагами          </t>
  </si>
  <si>
    <t xml:space="preserve">Сделки с прочими ценными бумагами                  </t>
  </si>
  <si>
    <t xml:space="preserve">Х </t>
  </si>
  <si>
    <t xml:space="preserve">Х  </t>
  </si>
  <si>
    <t xml:space="preserve">Брокерская                </t>
  </si>
  <si>
    <t xml:space="preserve">Дилерская                 </t>
  </si>
  <si>
    <t xml:space="preserve">Доверительное управление  </t>
  </si>
  <si>
    <t xml:space="preserve">Прочие сделки с ценными бумагами                  </t>
  </si>
  <si>
    <t xml:space="preserve">Из них сделок по договорам мены                      </t>
  </si>
  <si>
    <t>026.1</t>
  </si>
  <si>
    <t>026.2</t>
  </si>
  <si>
    <t>010</t>
  </si>
  <si>
    <t>03</t>
  </si>
  <si>
    <t>029</t>
  </si>
  <si>
    <t>X</t>
  </si>
  <si>
    <t>Раздел II</t>
  </si>
  <si>
    <t>Составляющие работы и услуги профессиональной и биржевой деятельности по ценным бумагам</t>
  </si>
  <si>
    <t>дилерская деятельность</t>
  </si>
  <si>
    <t>депозитарная деятельность</t>
  </si>
  <si>
    <t>деятельность по доверительному управлению ценными бумагами</t>
  </si>
  <si>
    <t>клиринговая деятельность</t>
  </si>
  <si>
    <t>деятельность по организации торговли ценными бумагами</t>
  </si>
  <si>
    <t>прочие работы и услуги, связанные с вышеперечисленными</t>
  </si>
  <si>
    <t>Раздел IV</t>
  </si>
  <si>
    <t>Номер строки</t>
  </si>
  <si>
    <t>Стоимость чистых активов</t>
  </si>
  <si>
    <t>Раздел I</t>
  </si>
  <si>
    <t>ОПЕРАЦИИ С ЦЕННЫМИ БУМАГАМИ</t>
  </si>
  <si>
    <t>014</t>
  </si>
  <si>
    <t>015</t>
  </si>
  <si>
    <t>016</t>
  </si>
  <si>
    <t>021</t>
  </si>
  <si>
    <t>022</t>
  </si>
  <si>
    <t>023</t>
  </si>
  <si>
    <t>025</t>
  </si>
  <si>
    <t>026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</si>
  <si>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</si>
  <si>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</si>
  <si>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</si>
  <si>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</si>
  <si>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</si>
  <si>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</si>
  <si>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</si>
  <si>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</si>
  <si>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</si>
  <si>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050</t>
  </si>
  <si>
    <t>051</t>
  </si>
  <si>
    <t>052</t>
  </si>
  <si>
    <t>053</t>
  </si>
  <si>
    <t>054</t>
  </si>
  <si>
    <t>ИНФОРМАЦИЯ</t>
  </si>
  <si>
    <t>%</t>
  </si>
  <si>
    <t>Справочная информация</t>
  </si>
  <si>
    <t>030</t>
  </si>
  <si>
    <t>Учетный номер плательщика (УНП)</t>
  </si>
  <si>
    <t xml:space="preserve">Профессиональный участник рынка  ценных бумаг  </t>
  </si>
  <si>
    <t>о деятельности профессионального участника рынка ценных бумаг</t>
  </si>
  <si>
    <t>ДОХОДЫ ОТ РЕАЛИЗАЦИИ РАБОТ И УСЛУГ</t>
  </si>
  <si>
    <t>СПРАВОЧНАЯ ИНФОРМАЦИЯ</t>
  </si>
  <si>
    <t>Значение показателя</t>
  </si>
  <si>
    <t>Коэффициент текущей ликвидности</t>
  </si>
  <si>
    <t>Коэффициент обеспеченности собственными оборотными средствами</t>
  </si>
  <si>
    <t>Коэффициент обеспеченности финансовых обязательств активами</t>
  </si>
  <si>
    <t>Х</t>
  </si>
  <si>
    <t>тысяч рублей</t>
  </si>
  <si>
    <t>М.П.</t>
  </si>
  <si>
    <t>Руководитель</t>
  </si>
  <si>
    <t xml:space="preserve">Код операции  </t>
  </si>
  <si>
    <t xml:space="preserve">За отчетный  квартал  </t>
  </si>
  <si>
    <t>сделок, штук</t>
  </si>
  <si>
    <t>ценных бумаг, штук</t>
  </si>
  <si>
    <t>01</t>
  </si>
  <si>
    <t>02</t>
  </si>
  <si>
    <t>013</t>
  </si>
  <si>
    <t>Единица измерения</t>
  </si>
  <si>
    <t>020</t>
  </si>
  <si>
    <t>04</t>
  </si>
  <si>
    <t xml:space="preserve">по состоянию на </t>
  </si>
  <si>
    <t>В том числе: брокерская деятельность</t>
  </si>
  <si>
    <t>031</t>
  </si>
  <si>
    <t>061</t>
  </si>
  <si>
    <t>062</t>
  </si>
  <si>
    <t>063</t>
  </si>
  <si>
    <t>064</t>
  </si>
  <si>
    <t>065</t>
  </si>
  <si>
    <t xml:space="preserve">Количество учетных депозитарных операций        </t>
  </si>
  <si>
    <t>Расторгнуто сделок</t>
  </si>
  <si>
    <t>05</t>
  </si>
  <si>
    <t>Из них расторгнуто сделок</t>
  </si>
  <si>
    <t>060</t>
  </si>
  <si>
    <t>055</t>
  </si>
  <si>
    <t>056</t>
  </si>
  <si>
    <t>057</t>
  </si>
  <si>
    <t>058</t>
  </si>
  <si>
    <t>х</t>
  </si>
  <si>
    <t>резидентами Российской Федерации</t>
  </si>
  <si>
    <t>01.1</t>
  </si>
  <si>
    <t>резидентами Республики Казахстан</t>
  </si>
  <si>
    <t>резидентами Республики Армения</t>
  </si>
  <si>
    <t>резидентами Кыргызской Республики</t>
  </si>
  <si>
    <t>01.2</t>
  </si>
  <si>
    <t>01.3</t>
  </si>
  <si>
    <t>01.4</t>
  </si>
  <si>
    <t>02.1</t>
  </si>
  <si>
    <t>02.2</t>
  </si>
  <si>
    <t>02.3</t>
  </si>
  <si>
    <t>02.4</t>
  </si>
  <si>
    <t xml:space="preserve">В том числе с  векселями, выданными банками            </t>
  </si>
  <si>
    <t>С векселями, выданными нерезидентами</t>
  </si>
  <si>
    <t xml:space="preserve">в том числе векселей, выданных:  </t>
  </si>
  <si>
    <t>в том числе депозитных сертификатов, выданных:</t>
  </si>
  <si>
    <t xml:space="preserve">в том числе производных ценных бумаг, эмитированных (выданных): 
</t>
  </si>
  <si>
    <t xml:space="preserve">в том числе прочих ценных бумаг, эмитированных (выданных): </t>
  </si>
  <si>
    <t>совершенные с ценными бумагами, эмитированными (выданными):</t>
  </si>
  <si>
    <t>025.2</t>
  </si>
  <si>
    <t>07.1</t>
  </si>
  <si>
    <t>07.2</t>
  </si>
  <si>
    <t>07.3</t>
  </si>
  <si>
    <t>07.4</t>
  </si>
  <si>
    <t>Всего (сумма строк с 041 по 048)</t>
  </si>
  <si>
    <t>063.1</t>
  </si>
  <si>
    <t>063.2</t>
  </si>
  <si>
    <t>063.3</t>
  </si>
  <si>
    <t>063.4</t>
  </si>
  <si>
    <t>064.1</t>
  </si>
  <si>
    <t>064.2</t>
  </si>
  <si>
    <t>064.3</t>
  </si>
  <si>
    <t>064.4</t>
  </si>
  <si>
    <t>080</t>
  </si>
  <si>
    <t xml:space="preserve">Заемные средства, привлеченные от клиентов средства и прочие обязательства        </t>
  </si>
  <si>
    <t>081</t>
  </si>
  <si>
    <t>082</t>
  </si>
  <si>
    <t>083</t>
  </si>
  <si>
    <t>084</t>
  </si>
  <si>
    <t>085</t>
  </si>
  <si>
    <t>Невыполненные обязательства перед кредиторами и по платежам в бюджет</t>
  </si>
  <si>
    <t>088</t>
  </si>
  <si>
    <t>088.1</t>
  </si>
  <si>
    <t>088.2</t>
  </si>
  <si>
    <t>088.3</t>
  </si>
  <si>
    <t>Доля иностранного капитала в уставном фонде, всего</t>
  </si>
  <si>
    <t>в том числе: резидентов Российской Федерации</t>
  </si>
  <si>
    <t>в том числе: резидентов Республики Казахстан</t>
  </si>
  <si>
    <t>в том числе: резидентов Республики Армения</t>
  </si>
  <si>
    <t>в том числе: резидентов Кыргызской Республики</t>
  </si>
  <si>
    <t>объем сделок, тысяч рублей</t>
  </si>
  <si>
    <t>За отчетный
квартал, 
тысяч рублей</t>
  </si>
  <si>
    <t>С начала 
года,
тысяч рублей</t>
  </si>
  <si>
    <t>01х</t>
  </si>
  <si>
    <t>02х</t>
  </si>
  <si>
    <t>Форма 4</t>
  </si>
  <si>
    <t>внереализационные и операционные доходы</t>
  </si>
  <si>
    <t xml:space="preserve"> ДЕПОЗИТАРНАЯ ДЕЯТЕЛЬНОСТЬ</t>
  </si>
  <si>
    <t>Количество счетов "депо", открытых  эмитентам, являющимся  открытыми акционерными обществами</t>
  </si>
  <si>
    <t>Количество счетов "депо", открытых  эмитентам, являющимся  закрытыми акционерными обществами</t>
  </si>
  <si>
    <t>Количество счетов "депо", открытых  эмитентам облигаций, не являющимся акционерными обществами</t>
  </si>
  <si>
    <t>руководитель организации или</t>
  </si>
  <si>
    <t>индивидуальный предприниматель,</t>
  </si>
  <si>
    <t>по ведению бухгалтерского учета</t>
  </si>
  <si>
    <t>и составлению бухгалтерской</t>
  </si>
  <si>
    <t>и (или) финансовой отчетности</t>
  </si>
  <si>
    <t>Главный бухгалтер либо</t>
  </si>
  <si>
    <t>Исполнитель</t>
  </si>
  <si>
    <t xml:space="preserve">резидентам Российской Федерации </t>
  </si>
  <si>
    <t xml:space="preserve">Количество счетов ”депо“, открытых депонентам, не являющимся эмитентами (за исключением накопительных счетов ”депо“) в том числе открытых: </t>
  </si>
  <si>
    <t>резидентам Республики Казахстан</t>
  </si>
  <si>
    <t>резидентам Республики Армения</t>
  </si>
  <si>
    <t xml:space="preserve">резидентам Кыргызской Республики </t>
  </si>
  <si>
    <t xml:space="preserve">Местонахождение, индекс, почтовый адрес, телефон, факс (с междугородным кодом), банковские реквизиты      </t>
  </si>
  <si>
    <t>Количество открытых накопительных счетов ”депо“ в том числе открытых:</t>
  </si>
  <si>
    <t>Раздел VII</t>
  </si>
  <si>
    <t>Представляется не позднее 35 календарных дней, следующих за отчетным кварталом (ежеквартальный отчет), и не позднее 30 апреля года, следующего за отчетным (годовой отчет), в Департамент по ценным бумагам</t>
  </si>
  <si>
    <t>Приложение                                                                               к Инструкции о порядке раскрытия информации на рынке ценных бумаг</t>
  </si>
  <si>
    <t xml:space="preserve">Получено по договорам мены ценных бумаг     </t>
  </si>
  <si>
    <t>Передано по договорам мены ценных бумаг</t>
  </si>
  <si>
    <t>Совершено сделок купли-продажи ценных бумаг  -  всего (строка 010 = строка 013 + строка 014 + строка 015 + строка 016)</t>
  </si>
  <si>
    <t>с векселями, выданными юридическими лицами - резидентами Республики Беларусь</t>
  </si>
  <si>
    <t xml:space="preserve">с прочими векселями       </t>
  </si>
  <si>
    <t>Количество зарегистрированных сделок с ценными бумагами, в которых профучастник не выступал стороной сделки</t>
  </si>
  <si>
    <t>Сделки со всеми видами ценных бумаг, эмитированными (выданными) профучастником</t>
  </si>
  <si>
    <t xml:space="preserve">     (инициалы, фамилия)</t>
  </si>
  <si>
    <t xml:space="preserve"> (подпись)</t>
  </si>
  <si>
    <t>(должность, фамилия, инициалы,         телефон исполнителя)</t>
  </si>
  <si>
    <t>Адрес электронной почты</t>
  </si>
  <si>
    <t>ООО "Брокерская компания "Аналитик"</t>
  </si>
  <si>
    <t>bc-analitik@mail.ru</t>
  </si>
  <si>
    <t>Полунченко С.Г.</t>
  </si>
  <si>
    <t xml:space="preserve">Сделки с ценными бумагами по составляющим работам и услугам профессиональной и биржевой деятельности по ценным бумагам          </t>
  </si>
  <si>
    <t>в том числе с ценными бумагами, эмитированными (выданными):</t>
  </si>
  <si>
    <t xml:space="preserve">оказывающие профучастнику услуги </t>
  </si>
  <si>
    <t>220070 г. Минск, ул. Клумова, 3. оф. 1, тел. (017) 270-99-78
р/с BY75OLMP30110000004970000933 в ЦБУ №706 ОАО "Белгазпромбанк", г.Минск, код OLMPBY2X</t>
  </si>
  <si>
    <t>20 апреля 2020г.</t>
  </si>
  <si>
    <t>Приложение 2
к Национальному стандарту бухгалтерского учета и отчетности «Индивидуальная бухгалтерская отчетность» 
12.12.2016 № 104</t>
  </si>
  <si>
    <t>БУХГАЛТЕРСКИЙ БАЛАНС</t>
  </si>
  <si>
    <t>на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</si>
  <si>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</si>
  <si>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</si>
  <si>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</si>
  <si>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</si>
  <si>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ООО</t>
  </si>
  <si>
    <t>Орган управления</t>
  </si>
  <si>
    <t>тыс.руб.</t>
  </si>
  <si>
    <t>Адрес</t>
  </si>
  <si>
    <t>220070 г. Минск, ул. Клумова, 3 оф. 1</t>
  </si>
  <si>
    <t>Дата утверждения</t>
  </si>
  <si>
    <t>Дата отправки</t>
  </si>
  <si>
    <t>Дата принятия</t>
  </si>
  <si>
    <t>Активы</t>
  </si>
  <si>
    <t>Код строки</t>
  </si>
  <si>
    <t>На</t>
  </si>
  <si>
    <t>На </t>
  </si>
  <si>
    <t>I. ДОЛГОСРОЧНЫЕ АКТИВЫ</t>
  </si>
  <si>
    <t>Основные средства</t>
  </si>
  <si>
    <t>01 ,02</t>
  </si>
  <si>
    <t>Нематериальные активы</t>
  </si>
  <si>
    <t>04, 05</t>
  </si>
  <si>
    <t>Доходные вложения в материальные активы</t>
  </si>
  <si>
    <t>03, 02</t>
  </si>
  <si>
    <t xml:space="preserve">        в том числе:</t>
  </si>
  <si>
    <t xml:space="preserve">    инвестиционная недвижимость</t>
  </si>
  <si>
    <t xml:space="preserve">    предметы финансовой аренды (лизинга)</t>
  </si>
  <si>
    <t xml:space="preserve">    прочие доходные вложения в материальные активы</t>
  </si>
  <si>
    <t>Вложения в долгосрочные активы</t>
  </si>
  <si>
    <t>08, 07</t>
  </si>
  <si>
    <t>Долгосрочные финансовые вложения</t>
  </si>
  <si>
    <t>06</t>
  </si>
  <si>
    <t>Отложенные налоговые активы</t>
  </si>
  <si>
    <t>09</t>
  </si>
  <si>
    <t>Долгосрочная дебиторская задолженность</t>
  </si>
  <si>
    <t>60, 62, 76</t>
  </si>
  <si>
    <t>63</t>
  </si>
  <si>
    <t>Прочие долгосрочные активы</t>
  </si>
  <si>
    <t>97</t>
  </si>
  <si>
    <t>ИТОГО по разделу I</t>
  </si>
  <si>
    <t>II. КРАТКОСРОЧНЫЕ АКТИВЫ</t>
  </si>
  <si>
    <t>Запасы</t>
  </si>
  <si>
    <t xml:space="preserve">    материалы</t>
  </si>
  <si>
    <t>10, 15, 16</t>
  </si>
  <si>
    <t xml:space="preserve">    животные на выращивании и откорме</t>
  </si>
  <si>
    <t>11</t>
  </si>
  <si>
    <t xml:space="preserve">    незавершенное производство</t>
  </si>
  <si>
    <t>20, 21, 23, 29</t>
  </si>
  <si>
    <t xml:space="preserve">    готовая продукция и товары</t>
  </si>
  <si>
    <t>43, 41, 44</t>
  </si>
  <si>
    <t>42</t>
  </si>
  <si>
    <t xml:space="preserve">    товары отгруженные</t>
  </si>
  <si>
    <t>45</t>
  </si>
  <si>
    <t xml:space="preserve">    прочие запасы</t>
  </si>
  <si>
    <t>Долгосрочные активы, предназначенные для реализации</t>
  </si>
  <si>
    <t>47</t>
  </si>
  <si>
    <t>Расходы будущих периодов</t>
  </si>
  <si>
    <t>Налог на добавленную стоимость по приобретенным товарам, работам, услугам</t>
  </si>
  <si>
    <t>18</t>
  </si>
  <si>
    <t>Краткосрочная дебиторская задолженность</t>
  </si>
  <si>
    <t>Краткосрочные финансовые вложения</t>
  </si>
  <si>
    <t>58</t>
  </si>
  <si>
    <t>59</t>
  </si>
  <si>
    <t>Денежные средства и эквиваленты денежных средств</t>
  </si>
  <si>
    <t>50, 51, 52, 55, 57, 58</t>
  </si>
  <si>
    <t>Прочие краткосрочные активы</t>
  </si>
  <si>
    <t>94</t>
  </si>
  <si>
    <t>ИТОГО по разделу II</t>
  </si>
  <si>
    <t xml:space="preserve"> 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</si>
  <si>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</si>
  <si>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</si>
  <si>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</si>
  <si>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</si>
  <si>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80</t>
  </si>
  <si>
    <t>Неоплаченная часть уставного капитала</t>
  </si>
  <si>
    <t>75 (75-1)</t>
  </si>
  <si>
    <t>Собственные акции (доли в уставном капитале)</t>
  </si>
  <si>
    <t>81</t>
  </si>
  <si>
    <t>Резервный капитал</t>
  </si>
  <si>
    <t>82</t>
  </si>
  <si>
    <t>Добавочный капитал</t>
  </si>
  <si>
    <t>83</t>
  </si>
  <si>
    <t>Нераспределенная прибыль (непокрытый убыток)</t>
  </si>
  <si>
    <t>84</t>
  </si>
  <si>
    <t>Чистая прибыль (убыток) отчетного периода</t>
  </si>
  <si>
    <t>,</t>
  </si>
  <si>
    <t>99</t>
  </si>
  <si>
    <t>Целевое финансирование</t>
  </si>
  <si>
    <t>86</t>
  </si>
  <si>
    <t>ИТОГО по разделу III</t>
  </si>
  <si>
    <t>IV. ДОЛГОСРОЧНЫЕ ОБЯЗАТЕЛЬСТВА</t>
  </si>
  <si>
    <t>Долгосрочные кредиты и займы</t>
  </si>
  <si>
    <t>67</t>
  </si>
  <si>
    <t>Долгосрочные обязательства по лизинговым платежам</t>
  </si>
  <si>
    <t>76</t>
  </si>
  <si>
    <t>Отложенные налоговые обязательства</t>
  </si>
  <si>
    <t>65</t>
  </si>
  <si>
    <t>Доходы будущих периодов</t>
  </si>
  <si>
    <t>98</t>
  </si>
  <si>
    <t>Резервы предстоящих платежей</t>
  </si>
  <si>
    <t>96</t>
  </si>
  <si>
    <t>Прочие долгосрочные обязательства</t>
  </si>
  <si>
    <t>ИТОГО по разделу IV</t>
  </si>
  <si>
    <t>V. КРАТКОСРОЧНЫЕ ОБЯЗАТЕЛЬСТВА</t>
  </si>
  <si>
    <t>Краткосрочные кредиты и займы</t>
  </si>
  <si>
    <t>66</t>
  </si>
  <si>
    <t>Краткосрочная часть долгосрочных обязательств</t>
  </si>
  <si>
    <t>Краткосрочная кредиторская задолженность</t>
  </si>
  <si>
    <t xml:space="preserve">    поставщикам, подрядчикам, исполнителям</t>
  </si>
  <si>
    <t>60</t>
  </si>
  <si>
    <t xml:space="preserve">    по авансам полученным</t>
  </si>
  <si>
    <t>62</t>
  </si>
  <si>
    <t xml:space="preserve">    по налогам и сборам</t>
  </si>
  <si>
    <t>68</t>
  </si>
  <si>
    <t xml:space="preserve">    по социальному страхованию и обеспечению</t>
  </si>
  <si>
    <t>69</t>
  </si>
  <si>
    <t xml:space="preserve">    по оплате труда</t>
  </si>
  <si>
    <t>70</t>
  </si>
  <si>
    <t xml:space="preserve">    по лизинговым платежам</t>
  </si>
  <si>
    <t xml:space="preserve">    собственнику имущества (учредителям, участникам)</t>
  </si>
  <si>
    <t>75, 70</t>
  </si>
  <si>
    <t xml:space="preserve">    прочим кредиторам</t>
  </si>
  <si>
    <t>71, 73, 66, 67</t>
  </si>
  <si>
    <t>Обязательства, предназначенные для реализации</t>
  </si>
  <si>
    <t>Прочие краткосрочные обязательства</t>
  </si>
  <si>
    <t>ИТОГО по разделу V</t>
  </si>
  <si>
    <t>           </t>
  </si>
  <si>
    <t>(подпись)</t>
  </si>
  <si>
    <t>(инициалы, фамилия)</t>
  </si>
  <si>
    <t xml:space="preserve">Приложение 3
к Инструкции о порядке расчета 
стоимости чистых активов
11.06.2012 № 35 </t>
  </si>
  <si>
    <t>ОТЧЕТ
о прибылях и убытках</t>
  </si>
  <si>
    <t>за</t>
  </si>
  <si>
    <t>январь</t>
  </si>
  <si>
    <t>-</t>
  </si>
  <si>
    <t>декабрь</t>
  </si>
  <si>
    <t>Наименование показателей</t>
  </si>
  <si>
    <t>За</t>
  </si>
  <si>
    <t>Выручка от реализации продукции, товаров, работ, услуг</t>
  </si>
  <si>
    <t>Себестоимость реализованной продукции, товаров, 
работ, услуг</t>
  </si>
  <si>
    <t>Валовая прибыль</t>
  </si>
  <si>
    <t>Управленческие расходы</t>
  </si>
  <si>
    <t>Расходы на реализацию</t>
  </si>
  <si>
    <t>Прибыль (убыток) от реализации продукции, товаров, работ, услуг</t>
  </si>
  <si>
    <t>Прочие доходы по текущей деятельности</t>
  </si>
  <si>
    <t>070</t>
  </si>
  <si>
    <t>Прочие расходы по текущей деятельности</t>
  </si>
  <si>
    <t xml:space="preserve">Прибыль (убыток) от текущей деятельности </t>
  </si>
  <si>
    <t>090</t>
  </si>
  <si>
    <t>Доходы по инвестиционной деятельности</t>
  </si>
  <si>
    <t xml:space="preserve">    доходы от выбытия основных средств, нематериальных 
    активов и других долгосрочных активов</t>
  </si>
  <si>
    <t xml:space="preserve">    доходы от участия в уставных капиталах других 
    организаций</t>
  </si>
  <si>
    <t xml:space="preserve">    проценты к получению</t>
  </si>
  <si>
    <t xml:space="preserve">    прочие доходы по инвестиционной деятельности</t>
  </si>
  <si>
    <t>Расходы по инвестиционной деятельности</t>
  </si>
  <si>
    <t xml:space="preserve">    расходы от выбытия основных средств, нематериальных
    активов и других долгосрочных активов</t>
  </si>
  <si>
    <t xml:space="preserve">    прочие расходы по инвестиционной деятельности</t>
  </si>
  <si>
    <t>Доходы по финансовой деятельности</t>
  </si>
  <si>
    <t xml:space="preserve">    курсовые разницы от пересчета активов и обязательств</t>
  </si>
  <si>
    <t xml:space="preserve">    прочие доходы по финансовой деятельности</t>
  </si>
  <si>
    <t>Расходы по финансовой деятельности</t>
  </si>
  <si>
    <t xml:space="preserve">    проценты к уплате</t>
  </si>
  <si>
    <t xml:space="preserve">    прочие расходы по финансовой деятельности</t>
  </si>
  <si>
    <t>Прибыль (убыток) от инвестиционной и финансовой деятельности</t>
  </si>
  <si>
    <t>Прибыль (убыток) до налогообложения</t>
  </si>
  <si>
    <t xml:space="preserve">Налог на прибыль </t>
  </si>
  <si>
    <t>Изменение отложенных налоговых активов</t>
  </si>
  <si>
    <t>Изменение отложенных налоговых обязательств</t>
  </si>
  <si>
    <t>Прочие налоги и сборы, исчисляемые из прибыли (дохода)</t>
  </si>
  <si>
    <t>Прочие платежи, исчисляемые из прибыли (дохода)</t>
  </si>
  <si>
    <t>Чистая прибыль (убыток)</t>
  </si>
  <si>
    <t>Результат от переоценки долгосрочных активов, 
не включаемый в чистую прибыль (убыток)</t>
  </si>
  <si>
    <t>Результат от прочих операций, не включаемый 
в чистую прибыль (убыток)</t>
  </si>
  <si>
    <t>Совокупная прибыль (убыток)</t>
  </si>
  <si>
    <t>Базовая прибыль (убыток) на акцию</t>
  </si>
  <si>
    <t>Разводненная прибыль (убыток) на акцию</t>
  </si>
  <si>
    <t>Приложение 3
к Национальному стандарту бухгалтерского учета и отчетности «Индивидуальная бухгалтерская отчетность» 
12.12.2016 № 104
                                                            Форма</t>
  </si>
  <si>
    <t>ОТЧЕТ
об изменении собственного капитала</t>
  </si>
  <si>
    <t>Код стро-ки</t>
  </si>
  <si>
    <t>Устав-ный капитал</t>
  </si>
  <si>
    <t>Неопла- ченная часть устав-ного капитала</t>
  </si>
  <si>
    <t>Собст-венные акции (доли в уставном капитале)</t>
  </si>
  <si>
    <t>Резерв- ный капитал</t>
  </si>
  <si>
    <t>Доба-вочный капитал</t>
  </si>
  <si>
    <t>Нераспре- деленная прибыль (непок-рытый убыток)</t>
  </si>
  <si>
    <t>Итого</t>
  </si>
  <si>
    <t>Остаток на 31.12.2017 г.</t>
  </si>
  <si>
    <t xml:space="preserve"> 80, 75 (75-1), 81, 82, 83, 84</t>
  </si>
  <si>
    <t>Корректировки в связи 
с изменением учетной политики</t>
  </si>
  <si>
    <t>Корректировки в связи 
с исправлением ошибок</t>
  </si>
  <si>
    <t>Скорректированный остаток 
на 31.12.2017 г.</t>
  </si>
  <si>
    <t>За январь - декабрь 2018 г.</t>
  </si>
  <si>
    <t>Увеличение собственного 
капитала - всего</t>
  </si>
  <si>
    <t xml:space="preserve">      в том числе:</t>
  </si>
  <si>
    <t xml:space="preserve">  чистая прибыль</t>
  </si>
  <si>
    <t xml:space="preserve">  переоценка долгосрочных активов</t>
  </si>
  <si>
    <t xml:space="preserve">  доходы от прочих операций, 
  не включаемые в чистую 
  прибыль (убыток)</t>
  </si>
  <si>
    <t xml:space="preserve">  выпуск дополнительных акций</t>
  </si>
  <si>
    <t xml:space="preserve">  увеличение номинальной 
  стоимости акций</t>
  </si>
  <si>
    <t xml:space="preserve">  вклады собственника имущества
  (учредителей, участников)</t>
  </si>
  <si>
    <t xml:space="preserve">  реорганизация</t>
  </si>
  <si>
    <t xml:space="preserve">  </t>
  </si>
  <si>
    <t>059</t>
  </si>
  <si>
    <t>Уменьшение собственного 
капитала - всего</t>
  </si>
  <si>
    <t xml:space="preserve">  убыток</t>
  </si>
  <si>
    <t>стр.220 гр.4</t>
  </si>
  <si>
    <t>≠</t>
  </si>
  <si>
    <t>стр.052 гр.7 - стр.062 гр.7</t>
  </si>
  <si>
    <t xml:space="preserve">  расходы от прочих операций, 
  не включаемые в чистую 
  прибыль (убыток)</t>
  </si>
  <si>
    <t>стр.230 гр.4</t>
  </si>
  <si>
    <t>стр.053 гр.10 - стр.063 гр.10</t>
  </si>
  <si>
    <t xml:space="preserve">  уменьшение номинальной 
  стоимости акций</t>
  </si>
  <si>
    <t xml:space="preserve">  выкуп акций (долей 
  в уставном капитале)</t>
  </si>
  <si>
    <t xml:space="preserve">  дивиденды и другие доходы 
  от участия в уставном 
  капитале организации</t>
  </si>
  <si>
    <t>066</t>
  </si>
  <si>
    <t>067</t>
  </si>
  <si>
    <t>068</t>
  </si>
  <si>
    <t>069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</si>
  <si>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</si>
  <si>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</si>
  <si>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</si>
  <si>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31.12.2018 г.</t>
  </si>
  <si>
    <t>Скорректированный остаток 
на 31.12.2018 г.</t>
  </si>
  <si>
    <t>За январь - декабрь 2019 г.</t>
  </si>
  <si>
    <t xml:space="preserve">  вклады собственника имущества 
  (учредителей, участников)</t>
  </si>
  <si>
    <t>стр.220 гр.3</t>
  </si>
  <si>
    <t>стр.152 гр.7 - стр.162 гр.7</t>
  </si>
  <si>
    <t>стр.230 гр.3</t>
  </si>
  <si>
    <t>стр.153 гр.10 - стр.163 гр.10</t>
  </si>
  <si>
    <t>Остаток на 31.12.2019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</si>
</sst>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* #,##0.00&quot;р.&quot;_-;\-* #,##0.00&quot;р.&quot;_-;_-* &quot;-&quot;??&quot;р.&quot;_-;_-@_-"/>
    <numFmt numFmtId="164" formatCode="[$-F800]dddd\,\ mmmm\ dd\,\ yyyy"/>
    <numFmt numFmtId="165" formatCode="#,##0.00_р_."/>
    <numFmt numFmtId="166" formatCode="#,##0.00\ _₽"/>
    <numFmt numFmtId="167" formatCode="[$-FC19]d\ mmmm\ yyyy\ &quot;г.&quot;"/>
    <numFmt numFmtId="168" formatCode="00"/>
    <numFmt numFmtId="169" formatCode="#,##0.0"/>
    <numFmt numFmtId="170" formatCode="[$-FC19]d\ mmmm"/>
    <numFmt numFmtId="171" formatCode="[$-FC19]\ yyyy\ &quot;г.&quot;"/>
    <numFmt numFmtId="172" formatCode="_(* #,##0_);\(* \-#,##0\);_(* &quot;-&quot;??_);_(@_)"/>
    <numFmt numFmtId="173" formatCode="_(#,##0_);\(#,##0\);_(* &quot;-&quot;??_);_(@_)"/>
    <numFmt numFmtId="174" formatCode="_(#,##0_);\(\-#,##0\);_(* &quot;-&quot;??_);_(@_)"/>
    <numFmt numFmtId="175" formatCode="\(#,##0\);\(#,##0\);_(* &quot;-&quot;??_);_(@_)"/>
    <numFmt numFmtId="176" formatCode="mmmm"/>
  </numFmts>
  <fonts count="36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theme="10"/>
      <name val="Arial Cyr"/>
      <charset val="204"/>
    </font>
    <font>
      <i/>
      <sz val="9"/>
      <color indexed="18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.5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0.5"/>
      <color indexed="10"/>
      <name val="Times New Roman"/>
      <family val="1"/>
      <charset val="204"/>
    </font>
    <font>
      <i/>
      <sz val="10.5"/>
      <name val="Times New Roman"/>
      <family val="1"/>
      <charset val="204"/>
    </font>
    <font>
      <b/>
      <sz val="10.5"/>
      <color indexed="18"/>
      <name val="Times New Roman"/>
      <family val="1"/>
      <charset val="204"/>
    </font>
    <font>
      <b/>
      <sz val="10.5"/>
      <color indexed="12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0.5"/>
      <color indexed="81"/>
      <name val="Times New Roman"/>
      <family val="1"/>
      <charset val="204"/>
    </font>
    <font>
      <sz val="12"/>
      <color indexed="8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64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7" fillId="0" borderId="0"/>
  </cellStyleXfs>
  <cellXfs count="46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 applyAlignment="1">
      <alignment wrapText="1"/>
    </xf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0" fontId="0" fillId="0" borderId="0" xfId="0" applyFont="1"/>
    <xf numFmtId="0" fontId="5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/>
    <xf numFmtId="0" fontId="1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3" fontId="12" fillId="0" borderId="2" xfId="0" applyNumberFormat="1" applyFont="1" applyFill="1" applyBorder="1" applyAlignment="1">
      <alignment horizontal="right" vertical="center" wrapText="1"/>
    </xf>
    <xf numFmtId="165" fontId="12" fillId="0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165" fontId="1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wrapText="1"/>
    </xf>
    <xf numFmtId="0" fontId="5" fillId="0" borderId="0" xfId="0" applyFont="1" applyBorder="1"/>
    <xf numFmtId="0" fontId="12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left" wrapText="1"/>
    </xf>
    <xf numFmtId="0" fontId="5" fillId="0" borderId="0" xfId="0" applyFont="1" applyFill="1" applyBorder="1" applyAlignment="1">
      <alignment horizontal="center" vertical="justify" wrapText="1"/>
    </xf>
    <xf numFmtId="0" fontId="11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6" fontId="12" fillId="0" borderId="3" xfId="0" applyNumberFormat="1" applyFont="1" applyBorder="1" applyAlignment="1">
      <alignment horizontal="right" vertical="center" wrapText="1"/>
    </xf>
    <xf numFmtId="166" fontId="12" fillId="0" borderId="2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166" fontId="12" fillId="0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3" fontId="12" fillId="2" borderId="2" xfId="0" applyNumberFormat="1" applyFont="1" applyFill="1" applyBorder="1" applyAlignment="1">
      <alignment horizontal="right" vertical="center" wrapText="1"/>
    </xf>
    <xf numFmtId="165" fontId="12" fillId="2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165" fontId="13" fillId="2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165" fontId="5" fillId="2" borderId="2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1" fontId="14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164" fontId="16" fillId="4" borderId="6" xfId="1" applyNumberFormat="1" applyFill="1" applyBorder="1" applyAlignment="1">
      <alignment horizontal="center" vertical="center"/>
    </xf>
    <xf numFmtId="164" fontId="14" fillId="4" borderId="7" xfId="0" applyNumberFormat="1" applyFont="1" applyFill="1" applyBorder="1" applyAlignment="1">
      <alignment horizontal="center" vertical="center"/>
    </xf>
    <xf numFmtId="164" fontId="14" fillId="4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7" fillId="0" borderId="0" xfId="0" applyNumberFormat="1" applyFont="1" applyAlignment="1">
      <alignment horizontal="center" wrapText="1" shrinkToFit="1"/>
    </xf>
    <xf numFmtId="11" fontId="11" fillId="4" borderId="6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7" fillId="5" borderId="0" xfId="0" applyFont="1" applyFill="1"/>
    <xf numFmtId="0" fontId="17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 vertical="top" wrapText="1"/>
    </xf>
    <xf numFmtId="0" fontId="17" fillId="5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18" fillId="3" borderId="0" xfId="0" applyFont="1" applyFill="1" applyAlignment="1">
      <alignment vertical="top" wrapText="1"/>
    </xf>
    <xf numFmtId="0" fontId="19" fillId="5" borderId="0" xfId="0" applyFont="1" applyFill="1" applyAlignment="1">
      <alignment horizontal="left" wrapText="1"/>
    </xf>
    <xf numFmtId="0" fontId="20" fillId="5" borderId="0" xfId="0" applyFont="1" applyFill="1" applyAlignment="1">
      <alignment horizontal="left"/>
    </xf>
    <xf numFmtId="0" fontId="21" fillId="3" borderId="0" xfId="0" applyFont="1" applyFill="1" applyAlignment="1">
      <alignment horizontal="center" wrapText="1"/>
    </xf>
    <xf numFmtId="14" fontId="7" fillId="6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 wrapText="1"/>
    </xf>
    <xf numFmtId="167" fontId="7" fillId="3" borderId="1" xfId="0" applyNumberFormat="1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14" fontId="7" fillId="4" borderId="0" xfId="0" applyNumberFormat="1" applyFont="1" applyFill="1" applyAlignment="1">
      <alignment horizontal="center"/>
    </xf>
    <xf numFmtId="1" fontId="22" fillId="5" borderId="0" xfId="0" applyNumberFormat="1" applyFont="1" applyFill="1" applyAlignment="1">
      <alignment horizontal="left" vertical="top" wrapText="1"/>
    </xf>
    <xf numFmtId="0" fontId="7" fillId="3" borderId="1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3" borderId="6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7" borderId="6" xfId="0" applyFont="1" applyFill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0" fontId="7" fillId="7" borderId="8" xfId="0" applyFont="1" applyFill="1" applyBorder="1" applyAlignment="1">
      <alignment horizontal="left" wrapText="1"/>
    </xf>
    <xf numFmtId="168" fontId="7" fillId="5" borderId="0" xfId="0" applyNumberFormat="1" applyFont="1" applyFill="1" applyAlignment="1"/>
    <xf numFmtId="0" fontId="7" fillId="5" borderId="0" xfId="0" applyFont="1" applyFill="1" applyAlignment="1"/>
    <xf numFmtId="14" fontId="7" fillId="7" borderId="6" xfId="0" applyNumberFormat="1" applyFont="1" applyFill="1" applyBorder="1" applyAlignment="1">
      <alignment horizontal="center" wrapText="1"/>
    </xf>
    <xf numFmtId="14" fontId="7" fillId="7" borderId="7" xfId="0" applyNumberFormat="1" applyFont="1" applyFill="1" applyBorder="1" applyAlignment="1">
      <alignment horizontal="center" wrapText="1"/>
    </xf>
    <xf numFmtId="14" fontId="7" fillId="7" borderId="8" xfId="0" applyNumberFormat="1" applyFont="1" applyFill="1" applyBorder="1" applyAlignment="1">
      <alignment horizontal="center" wrapText="1"/>
    </xf>
    <xf numFmtId="169" fontId="7" fillId="5" borderId="0" xfId="0" applyNumberFormat="1" applyFont="1" applyFill="1" applyAlignment="1">
      <alignment horizontal="center"/>
    </xf>
    <xf numFmtId="0" fontId="7" fillId="4" borderId="9" xfId="2" applyNumberFormat="1" applyFont="1" applyFill="1" applyBorder="1" applyAlignment="1">
      <alignment horizontal="center" vertical="top" wrapText="1"/>
    </xf>
    <xf numFmtId="0" fontId="7" fillId="4" borderId="12" xfId="2" applyNumberFormat="1" applyFont="1" applyFill="1" applyBorder="1" applyAlignment="1">
      <alignment horizontal="center" vertical="top" wrapText="1"/>
    </xf>
    <xf numFmtId="0" fontId="7" fillId="4" borderId="13" xfId="2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18" fillId="4" borderId="9" xfId="0" applyFont="1" applyFill="1" applyBorder="1" applyAlignment="1">
      <alignment horizontal="right" wrapText="1"/>
    </xf>
    <xf numFmtId="170" fontId="18" fillId="4" borderId="7" xfId="0" applyNumberFormat="1" applyFont="1" applyFill="1" applyBorder="1" applyAlignment="1">
      <alignment horizontal="center" wrapText="1"/>
    </xf>
    <xf numFmtId="170" fontId="18" fillId="4" borderId="13" xfId="0" applyNumberFormat="1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164" fontId="18" fillId="4" borderId="12" xfId="0" applyNumberFormat="1" applyFont="1" applyFill="1" applyBorder="1" applyAlignment="1">
      <alignment horizontal="left" wrapText="1"/>
    </xf>
    <xf numFmtId="164" fontId="18" fillId="4" borderId="13" xfId="0" applyNumberFormat="1" applyFont="1" applyFill="1" applyBorder="1" applyAlignment="1">
      <alignment horizontal="left" wrapText="1"/>
    </xf>
    <xf numFmtId="0" fontId="7" fillId="4" borderId="11" xfId="2" applyNumberFormat="1" applyFont="1" applyFill="1" applyBorder="1" applyAlignment="1">
      <alignment horizontal="center" vertical="top" wrapText="1"/>
    </xf>
    <xf numFmtId="0" fontId="7" fillId="4" borderId="1" xfId="2" applyNumberFormat="1" applyFont="1" applyFill="1" applyBorder="1" applyAlignment="1">
      <alignment horizontal="center" vertical="top" wrapText="1"/>
    </xf>
    <xf numFmtId="0" fontId="7" fillId="4" borderId="14" xfId="2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171" fontId="18" fillId="4" borderId="11" xfId="0" applyNumberFormat="1" applyFont="1" applyFill="1" applyBorder="1" applyAlignment="1">
      <alignment horizontal="center" wrapText="1"/>
    </xf>
    <xf numFmtId="171" fontId="18" fillId="4" borderId="1" xfId="0" applyNumberFormat="1" applyFont="1" applyFill="1" applyBorder="1" applyAlignment="1">
      <alignment horizontal="center" wrapText="1"/>
    </xf>
    <xf numFmtId="171" fontId="18" fillId="4" borderId="14" xfId="0" applyNumberFormat="1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wrapText="1"/>
    </xf>
    <xf numFmtId="0" fontId="7" fillId="4" borderId="14" xfId="0" applyFont="1" applyFill="1" applyBorder="1" applyAlignment="1">
      <alignment wrapText="1"/>
    </xf>
    <xf numFmtId="0" fontId="7" fillId="4" borderId="9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left" wrapText="1"/>
    </xf>
    <xf numFmtId="0" fontId="20" fillId="3" borderId="7" xfId="0" applyFont="1" applyFill="1" applyBorder="1" applyAlignment="1">
      <alignment horizontal="left" wrapText="1"/>
    </xf>
    <xf numFmtId="0" fontId="20" fillId="3" borderId="7" xfId="0" applyFont="1" applyFill="1" applyBorder="1" applyAlignment="1">
      <alignment wrapText="1"/>
    </xf>
    <xf numFmtId="172" fontId="20" fillId="3" borderId="7" xfId="0" applyNumberFormat="1" applyFont="1" applyFill="1" applyBorder="1" applyAlignment="1">
      <alignment horizontal="center" wrapText="1"/>
    </xf>
    <xf numFmtId="172" fontId="20" fillId="3" borderId="8" xfId="0" applyNumberFormat="1" applyFont="1" applyFill="1" applyBorder="1" applyAlignment="1">
      <alignment horizontal="center" wrapText="1"/>
    </xf>
    <xf numFmtId="3" fontId="7" fillId="5" borderId="0" xfId="0" applyNumberFormat="1" applyFont="1" applyFill="1"/>
    <xf numFmtId="0" fontId="7" fillId="3" borderId="1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3" borderId="14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173" fontId="7" fillId="7" borderId="11" xfId="0" applyNumberFormat="1" applyFont="1" applyFill="1" applyBorder="1" applyAlignment="1">
      <alignment horizontal="right" wrapText="1"/>
    </xf>
    <xf numFmtId="173" fontId="7" fillId="7" borderId="1" xfId="0" applyNumberFormat="1" applyFont="1" applyFill="1" applyBorder="1" applyAlignment="1">
      <alignment horizontal="right" wrapText="1"/>
    </xf>
    <xf numFmtId="173" fontId="7" fillId="7" borderId="14" xfId="0" applyNumberFormat="1" applyFont="1" applyFill="1" applyBorder="1" applyAlignment="1">
      <alignment horizontal="right" wrapText="1"/>
    </xf>
    <xf numFmtId="49" fontId="24" fillId="5" borderId="16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173" fontId="7" fillId="7" borderId="6" xfId="0" applyNumberFormat="1" applyFont="1" applyFill="1" applyBorder="1" applyAlignment="1">
      <alignment horizontal="right" wrapText="1"/>
    </xf>
    <xf numFmtId="173" fontId="7" fillId="7" borderId="7" xfId="0" applyNumberFormat="1" applyFont="1" applyFill="1" applyBorder="1" applyAlignment="1">
      <alignment horizontal="right" wrapText="1"/>
    </xf>
    <xf numFmtId="173" fontId="7" fillId="7" borderId="8" xfId="0" applyNumberFormat="1" applyFont="1" applyFill="1" applyBorder="1" applyAlignment="1">
      <alignment horizontal="right" wrapText="1"/>
    </xf>
    <xf numFmtId="0" fontId="7" fillId="3" borderId="9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0" fontId="7" fillId="3" borderId="13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center" wrapText="1"/>
    </xf>
    <xf numFmtId="173" fontId="7" fillId="3" borderId="9" xfId="0" applyNumberFormat="1" applyFont="1" applyFill="1" applyBorder="1" applyAlignment="1">
      <alignment horizontal="right" wrapText="1"/>
    </xf>
    <xf numFmtId="173" fontId="7" fillId="3" borderId="12" xfId="0" applyNumberFormat="1" applyFont="1" applyFill="1" applyBorder="1" applyAlignment="1">
      <alignment horizontal="right" wrapText="1"/>
    </xf>
    <xf numFmtId="173" fontId="7" fillId="3" borderId="6" xfId="0" applyNumberFormat="1" applyFont="1" applyFill="1" applyBorder="1" applyAlignment="1">
      <alignment horizontal="right" wrapText="1"/>
    </xf>
    <xf numFmtId="173" fontId="7" fillId="3" borderId="7" xfId="0" applyNumberFormat="1" applyFont="1" applyFill="1" applyBorder="1" applyAlignment="1">
      <alignment horizontal="right" wrapText="1"/>
    </xf>
    <xf numFmtId="173" fontId="7" fillId="3" borderId="8" xfId="0" applyNumberFormat="1" applyFont="1" applyFill="1" applyBorder="1" applyAlignment="1">
      <alignment horizontal="right" wrapText="1"/>
    </xf>
    <xf numFmtId="49" fontId="24" fillId="5" borderId="17" xfId="0" applyNumberFormat="1" applyFont="1" applyFill="1" applyBorder="1" applyAlignment="1">
      <alignment horizontal="center"/>
    </xf>
    <xf numFmtId="173" fontId="7" fillId="3" borderId="13" xfId="0" applyNumberFormat="1" applyFont="1" applyFill="1" applyBorder="1" applyAlignment="1">
      <alignment horizontal="right" wrapText="1"/>
    </xf>
    <xf numFmtId="49" fontId="24" fillId="5" borderId="3" xfId="0" applyNumberFormat="1" applyFont="1" applyFill="1" applyBorder="1" applyAlignment="1">
      <alignment horizontal="center"/>
    </xf>
    <xf numFmtId="49" fontId="24" fillId="5" borderId="2" xfId="0" applyNumberFormat="1" applyFont="1" applyFill="1" applyBorder="1" applyAlignment="1">
      <alignment horizontal="center"/>
    </xf>
    <xf numFmtId="49" fontId="24" fillId="5" borderId="4" xfId="0" applyNumberFormat="1" applyFont="1" applyFill="1" applyBorder="1" applyAlignment="1">
      <alignment horizontal="center"/>
    </xf>
    <xf numFmtId="0" fontId="14" fillId="3" borderId="0" xfId="0" applyFont="1" applyFill="1"/>
    <xf numFmtId="0" fontId="11" fillId="3" borderId="9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horizontal="left" wrapText="1"/>
    </xf>
    <xf numFmtId="0" fontId="11" fillId="3" borderId="13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center" wrapText="1"/>
    </xf>
    <xf numFmtId="173" fontId="11" fillId="3" borderId="9" xfId="0" applyNumberFormat="1" applyFont="1" applyFill="1" applyBorder="1" applyAlignment="1">
      <alignment horizontal="right" wrapText="1"/>
    </xf>
    <xf numFmtId="173" fontId="11" fillId="3" borderId="12" xfId="0" applyNumberFormat="1" applyFont="1" applyFill="1" applyBorder="1" applyAlignment="1">
      <alignment horizontal="right" wrapText="1"/>
    </xf>
    <xf numFmtId="173" fontId="11" fillId="3" borderId="13" xfId="0" applyNumberFormat="1" applyFont="1" applyFill="1" applyBorder="1" applyAlignment="1">
      <alignment horizontal="right" wrapText="1"/>
    </xf>
    <xf numFmtId="0" fontId="14" fillId="5" borderId="0" xfId="0" applyFont="1" applyFill="1"/>
    <xf numFmtId="0" fontId="20" fillId="3" borderId="7" xfId="0" applyFont="1" applyFill="1" applyBorder="1" applyAlignment="1">
      <alignment horizontal="center" wrapText="1"/>
    </xf>
    <xf numFmtId="173" fontId="20" fillId="3" borderId="7" xfId="0" applyNumberFormat="1" applyFont="1" applyFill="1" applyBorder="1" applyAlignment="1">
      <alignment horizontal="right" wrapText="1"/>
    </xf>
    <xf numFmtId="173" fontId="20" fillId="3" borderId="8" xfId="0" applyNumberFormat="1" applyFont="1" applyFill="1" applyBorder="1" applyAlignment="1">
      <alignment horizontal="right" wrapText="1"/>
    </xf>
    <xf numFmtId="173" fontId="7" fillId="3" borderId="11" xfId="0" applyNumberFormat="1" applyFont="1" applyFill="1" applyBorder="1" applyAlignment="1">
      <alignment horizontal="right" wrapText="1"/>
    </xf>
    <xf numFmtId="173" fontId="7" fillId="3" borderId="1" xfId="0" applyNumberFormat="1" applyFont="1" applyFill="1" applyBorder="1" applyAlignment="1">
      <alignment horizontal="right" wrapText="1"/>
    </xf>
    <xf numFmtId="173" fontId="7" fillId="3" borderId="14" xfId="0" applyNumberFormat="1" applyFont="1" applyFill="1" applyBorder="1" applyAlignment="1">
      <alignment horizontal="right" wrapText="1"/>
    </xf>
    <xf numFmtId="49" fontId="24" fillId="5" borderId="18" xfId="0" applyNumberFormat="1" applyFont="1" applyFill="1" applyBorder="1" applyAlignment="1">
      <alignment horizontal="center"/>
    </xf>
    <xf numFmtId="49" fontId="24" fillId="5" borderId="19" xfId="0" applyNumberFormat="1" applyFont="1" applyFill="1" applyBorder="1" applyAlignment="1">
      <alignment horizontal="center"/>
    </xf>
    <xf numFmtId="49" fontId="24" fillId="5" borderId="20" xfId="0" applyNumberFormat="1" applyFont="1" applyFill="1" applyBorder="1" applyAlignment="1">
      <alignment horizontal="center"/>
    </xf>
    <xf numFmtId="49" fontId="24" fillId="5" borderId="21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center" wrapText="1"/>
    </xf>
    <xf numFmtId="173" fontId="11" fillId="3" borderId="2" xfId="0" applyNumberFormat="1" applyFont="1" applyFill="1" applyBorder="1" applyAlignment="1">
      <alignment horizontal="right" wrapText="1"/>
    </xf>
    <xf numFmtId="174" fontId="25" fillId="5" borderId="0" xfId="0" applyNumberFormat="1" applyFont="1" applyFill="1" applyBorder="1"/>
    <xf numFmtId="0" fontId="14" fillId="5" borderId="0" xfId="0" applyFont="1" applyFill="1" applyBorder="1"/>
    <xf numFmtId="3" fontId="11" fillId="5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center" wrapText="1"/>
    </xf>
    <xf numFmtId="3" fontId="7" fillId="3" borderId="0" xfId="0" applyNumberFormat="1" applyFont="1" applyFill="1" applyBorder="1" applyAlignment="1">
      <alignment horizontal="center" wrapText="1"/>
    </xf>
    <xf numFmtId="0" fontId="19" fillId="5" borderId="0" xfId="0" applyFont="1" applyFill="1"/>
    <xf numFmtId="0" fontId="7" fillId="3" borderId="0" xfId="0" applyFont="1" applyFill="1" applyBorder="1" applyAlignment="1">
      <alignment wrapText="1"/>
    </xf>
    <xf numFmtId="0" fontId="7" fillId="4" borderId="9" xfId="0" applyFont="1" applyFill="1" applyBorder="1" applyAlignment="1">
      <alignment horizontal="right" vertical="top" wrapText="1"/>
    </xf>
    <xf numFmtId="170" fontId="7" fillId="4" borderId="7" xfId="0" applyNumberFormat="1" applyFont="1" applyFill="1" applyBorder="1" applyAlignment="1">
      <alignment horizontal="center" vertical="top" wrapText="1"/>
    </xf>
    <xf numFmtId="170" fontId="7" fillId="4" borderId="13" xfId="0" applyNumberFormat="1" applyFont="1" applyFill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171" fontId="7" fillId="4" borderId="11" xfId="0" applyNumberFormat="1" applyFont="1" applyFill="1" applyBorder="1" applyAlignment="1">
      <alignment horizontal="center" vertical="top" wrapText="1"/>
    </xf>
    <xf numFmtId="171" fontId="7" fillId="4" borderId="1" xfId="0" applyNumberFormat="1" applyFont="1" applyFill="1" applyBorder="1" applyAlignment="1">
      <alignment horizontal="center" vertical="top" wrapText="1"/>
    </xf>
    <xf numFmtId="171" fontId="7" fillId="4" borderId="14" xfId="0" applyNumberFormat="1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0" fontId="7" fillId="4" borderId="14" xfId="0" applyFont="1" applyFill="1" applyBorder="1" applyAlignment="1">
      <alignment vertical="top" wrapText="1"/>
    </xf>
    <xf numFmtId="0" fontId="20" fillId="3" borderId="7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 wrapText="1"/>
    </xf>
    <xf numFmtId="175" fontId="7" fillId="7" borderId="6" xfId="0" applyNumberFormat="1" applyFont="1" applyFill="1" applyBorder="1" applyAlignment="1">
      <alignment horizontal="right" wrapText="1"/>
    </xf>
    <xf numFmtId="175" fontId="7" fillId="7" borderId="7" xfId="0" applyNumberFormat="1" applyFont="1" applyFill="1" applyBorder="1" applyAlignment="1">
      <alignment horizontal="right" wrapText="1"/>
    </xf>
    <xf numFmtId="175" fontId="7" fillId="7" borderId="8" xfId="0" applyNumberFormat="1" applyFont="1" applyFill="1" applyBorder="1" applyAlignment="1">
      <alignment horizontal="right" wrapText="1"/>
    </xf>
    <xf numFmtId="0" fontId="26" fillId="5" borderId="0" xfId="0" applyFont="1" applyFill="1" applyAlignment="1">
      <alignment vertical="top" wrapText="1"/>
    </xf>
    <xf numFmtId="0" fontId="11" fillId="3" borderId="6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wrapText="1"/>
    </xf>
    <xf numFmtId="0" fontId="11" fillId="3" borderId="8" xfId="0" applyFont="1" applyFill="1" applyBorder="1" applyAlignment="1">
      <alignment horizontal="left" wrapText="1"/>
    </xf>
    <xf numFmtId="173" fontId="11" fillId="3" borderId="6" xfId="0" applyNumberFormat="1" applyFont="1" applyFill="1" applyBorder="1" applyAlignment="1">
      <alignment horizontal="right" wrapText="1"/>
    </xf>
    <xf numFmtId="173" fontId="11" fillId="3" borderId="7" xfId="0" applyNumberFormat="1" applyFont="1" applyFill="1" applyBorder="1" applyAlignment="1">
      <alignment horizontal="right" wrapText="1"/>
    </xf>
    <xf numFmtId="173" fontId="11" fillId="3" borderId="8" xfId="0" applyNumberFormat="1" applyFont="1" applyFill="1" applyBorder="1" applyAlignment="1">
      <alignment horizontal="right" wrapText="1"/>
    </xf>
    <xf numFmtId="0" fontId="7" fillId="3" borderId="0" xfId="0" applyFont="1" applyFill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27" fillId="3" borderId="0" xfId="0" applyFont="1" applyFill="1" applyAlignment="1">
      <alignment vertical="top"/>
    </xf>
    <xf numFmtId="0" fontId="27" fillId="3" borderId="0" xfId="0" applyFont="1" applyFill="1" applyAlignment="1">
      <alignment horizontal="center" vertical="top" wrapText="1"/>
    </xf>
    <xf numFmtId="0" fontId="27" fillId="3" borderId="0" xfId="0" applyFont="1" applyFill="1" applyAlignment="1">
      <alignment horizontal="center" vertical="top" wrapText="1"/>
    </xf>
    <xf numFmtId="0" fontId="27" fillId="3" borderId="0" xfId="0" applyFont="1" applyFill="1" applyAlignment="1">
      <alignment vertical="top" wrapText="1"/>
    </xf>
    <xf numFmtId="0" fontId="27" fillId="5" borderId="0" xfId="0" applyFont="1" applyFill="1" applyAlignment="1">
      <alignment vertical="top"/>
    </xf>
    <xf numFmtId="0" fontId="7" fillId="3" borderId="0" xfId="0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28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top" wrapText="1"/>
    </xf>
    <xf numFmtId="0" fontId="18" fillId="3" borderId="0" xfId="0" applyFont="1" applyFill="1"/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right" wrapText="1"/>
    </xf>
    <xf numFmtId="176" fontId="18" fillId="3" borderId="1" xfId="0" applyNumberFormat="1" applyFont="1" applyFill="1" applyBorder="1" applyAlignment="1">
      <alignment horizontal="right" wrapText="1"/>
    </xf>
    <xf numFmtId="164" fontId="18" fillId="3" borderId="1" xfId="0" applyNumberFormat="1" applyFont="1" applyFill="1" applyBorder="1" applyAlignment="1">
      <alignment horizontal="center" wrapText="1"/>
    </xf>
    <xf numFmtId="176" fontId="18" fillId="3" borderId="1" xfId="0" applyNumberFormat="1" applyFont="1" applyFill="1" applyBorder="1" applyAlignment="1">
      <alignment horizontal="left" wrapText="1"/>
    </xf>
    <xf numFmtId="171" fontId="18" fillId="3" borderId="0" xfId="0" applyNumberFormat="1" applyFont="1" applyFill="1" applyAlignment="1">
      <alignment horizontal="left" wrapText="1"/>
    </xf>
    <xf numFmtId="0" fontId="18" fillId="3" borderId="0" xfId="0" applyFont="1" applyFill="1" applyAlignment="1">
      <alignment horizontal="center" wrapText="1"/>
    </xf>
    <xf numFmtId="0" fontId="18" fillId="5" borderId="0" xfId="0" applyFont="1" applyFill="1"/>
    <xf numFmtId="0" fontId="18" fillId="3" borderId="1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8" fillId="3" borderId="0" xfId="0" applyFont="1" applyFill="1" applyAlignment="1">
      <alignment horizontal="center"/>
    </xf>
    <xf numFmtId="0" fontId="18" fillId="3" borderId="6" xfId="0" applyFont="1" applyFill="1" applyBorder="1" applyAlignment="1">
      <alignment horizontal="left" wrapText="1"/>
    </xf>
    <xf numFmtId="0" fontId="18" fillId="3" borderId="7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left" wrapText="1"/>
    </xf>
    <xf numFmtId="0" fontId="18" fillId="4" borderId="9" xfId="2" applyNumberFormat="1" applyFont="1" applyFill="1" applyBorder="1" applyAlignment="1">
      <alignment horizontal="center" vertical="top" wrapText="1"/>
    </xf>
    <xf numFmtId="0" fontId="18" fillId="4" borderId="12" xfId="2" applyNumberFormat="1" applyFont="1" applyFill="1" applyBorder="1" applyAlignment="1">
      <alignment horizontal="center" vertical="top" wrapText="1"/>
    </xf>
    <xf numFmtId="0" fontId="18" fillId="4" borderId="13" xfId="2" applyNumberFormat="1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right" vertical="top" wrapText="1"/>
    </xf>
    <xf numFmtId="176" fontId="5" fillId="4" borderId="12" xfId="0" applyNumberFormat="1" applyFont="1" applyFill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176" fontId="5" fillId="4" borderId="12" xfId="0" applyNumberFormat="1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 wrapText="1"/>
    </xf>
    <xf numFmtId="176" fontId="5" fillId="4" borderId="13" xfId="0" applyNumberFormat="1" applyFont="1" applyFill="1" applyBorder="1" applyAlignment="1">
      <alignment horizontal="left" vertical="top" wrapText="1"/>
    </xf>
    <xf numFmtId="0" fontId="18" fillId="5" borderId="0" xfId="0" applyFont="1" applyFill="1" applyBorder="1"/>
    <xf numFmtId="0" fontId="18" fillId="4" borderId="11" xfId="2" applyNumberFormat="1" applyFont="1" applyFill="1" applyBorder="1" applyAlignment="1">
      <alignment horizontal="center" vertical="top" wrapText="1"/>
    </xf>
    <xf numFmtId="0" fontId="18" fillId="4" borderId="1" xfId="2" applyNumberFormat="1" applyFont="1" applyFill="1" applyBorder="1" applyAlignment="1">
      <alignment horizontal="center" vertical="top" wrapText="1"/>
    </xf>
    <xf numFmtId="0" fontId="18" fillId="4" borderId="14" xfId="2" applyNumberFormat="1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center" vertical="top" wrapText="1"/>
    </xf>
    <xf numFmtId="171" fontId="18" fillId="4" borderId="11" xfId="0" applyNumberFormat="1" applyFont="1" applyFill="1" applyBorder="1" applyAlignment="1">
      <alignment horizontal="center" vertical="top" wrapText="1"/>
    </xf>
    <xf numFmtId="171" fontId="18" fillId="4" borderId="1" xfId="0" applyNumberFormat="1" applyFont="1" applyFill="1" applyBorder="1" applyAlignment="1">
      <alignment horizontal="center" vertical="top" wrapText="1"/>
    </xf>
    <xf numFmtId="171" fontId="18" fillId="4" borderId="14" xfId="0" applyNumberFormat="1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8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18" fillId="3" borderId="14" xfId="0" applyFont="1" applyFill="1" applyBorder="1" applyAlignment="1">
      <alignment horizontal="left" wrapText="1"/>
    </xf>
    <xf numFmtId="49" fontId="18" fillId="3" borderId="3" xfId="0" applyNumberFormat="1" applyFont="1" applyFill="1" applyBorder="1" applyAlignment="1">
      <alignment horizontal="center" wrapText="1"/>
    </xf>
    <xf numFmtId="3" fontId="18" fillId="7" borderId="11" xfId="0" applyNumberFormat="1" applyFont="1" applyFill="1" applyBorder="1" applyAlignment="1">
      <alignment horizontal="right" wrapText="1"/>
    </xf>
    <xf numFmtId="3" fontId="18" fillId="7" borderId="1" xfId="0" applyNumberFormat="1" applyFont="1" applyFill="1" applyBorder="1" applyAlignment="1">
      <alignment horizontal="right" wrapText="1"/>
    </xf>
    <xf numFmtId="3" fontId="18" fillId="7" borderId="14" xfId="0" applyNumberFormat="1" applyFont="1" applyFill="1" applyBorder="1" applyAlignment="1">
      <alignment horizontal="right" wrapText="1"/>
    </xf>
    <xf numFmtId="173" fontId="18" fillId="7" borderId="11" xfId="0" applyNumberFormat="1" applyFont="1" applyFill="1" applyBorder="1" applyAlignment="1">
      <alignment horizontal="right" wrapText="1"/>
    </xf>
    <xf numFmtId="173" fontId="18" fillId="7" borderId="1" xfId="0" applyNumberFormat="1" applyFont="1" applyFill="1" applyBorder="1" applyAlignment="1">
      <alignment horizontal="right" wrapText="1"/>
    </xf>
    <xf numFmtId="173" fontId="18" fillId="7" borderId="14" xfId="0" applyNumberFormat="1" applyFont="1" applyFill="1" applyBorder="1" applyAlignment="1">
      <alignment horizontal="right" wrapText="1"/>
    </xf>
    <xf numFmtId="49" fontId="24" fillId="5" borderId="0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 wrapText="1"/>
    </xf>
    <xf numFmtId="3" fontId="18" fillId="7" borderId="6" xfId="0" applyNumberFormat="1" applyFont="1" applyFill="1" applyBorder="1" applyAlignment="1">
      <alignment horizontal="right" wrapText="1"/>
    </xf>
    <xf numFmtId="3" fontId="18" fillId="7" borderId="7" xfId="0" applyNumberFormat="1" applyFont="1" applyFill="1" applyBorder="1" applyAlignment="1">
      <alignment horizontal="right" wrapText="1"/>
    </xf>
    <xf numFmtId="3" fontId="18" fillId="7" borderId="8" xfId="0" applyNumberFormat="1" applyFont="1" applyFill="1" applyBorder="1" applyAlignment="1">
      <alignment horizontal="right" wrapText="1"/>
    </xf>
    <xf numFmtId="175" fontId="18" fillId="7" borderId="6" xfId="0" applyNumberFormat="1" applyFont="1" applyFill="1" applyBorder="1" applyAlignment="1">
      <alignment horizontal="right" wrapText="1"/>
    </xf>
    <xf numFmtId="175" fontId="18" fillId="7" borderId="7" xfId="0" applyNumberFormat="1" applyFont="1" applyFill="1" applyBorder="1" applyAlignment="1">
      <alignment horizontal="right" wrapText="1"/>
    </xf>
    <xf numFmtId="175" fontId="18" fillId="7" borderId="8" xfId="0" applyNumberFormat="1" applyFont="1" applyFill="1" applyBorder="1" applyAlignment="1">
      <alignment horizontal="right" wrapText="1"/>
    </xf>
    <xf numFmtId="3" fontId="18" fillId="3" borderId="6" xfId="0" applyNumberFormat="1" applyFont="1" applyFill="1" applyBorder="1" applyAlignment="1">
      <alignment horizontal="right" wrapText="1"/>
    </xf>
    <xf numFmtId="3" fontId="18" fillId="3" borderId="7" xfId="0" applyNumberFormat="1" applyFont="1" applyFill="1" applyBorder="1" applyAlignment="1">
      <alignment horizontal="right" wrapText="1"/>
    </xf>
    <xf numFmtId="3" fontId="18" fillId="3" borderId="8" xfId="0" applyNumberFormat="1" applyFont="1" applyFill="1" applyBorder="1" applyAlignment="1">
      <alignment horizontal="right" wrapText="1"/>
    </xf>
    <xf numFmtId="173" fontId="18" fillId="3" borderId="6" xfId="0" applyNumberFormat="1" applyFont="1" applyFill="1" applyBorder="1" applyAlignment="1">
      <alignment horizontal="right" wrapText="1"/>
    </xf>
    <xf numFmtId="173" fontId="18" fillId="3" borderId="7" xfId="0" applyNumberFormat="1" applyFont="1" applyFill="1" applyBorder="1" applyAlignment="1">
      <alignment horizontal="right" wrapText="1"/>
    </xf>
    <xf numFmtId="173" fontId="18" fillId="3" borderId="8" xfId="0" applyNumberFormat="1" applyFont="1" applyFill="1" applyBorder="1" applyAlignment="1">
      <alignment horizontal="right" wrapText="1"/>
    </xf>
    <xf numFmtId="173" fontId="18" fillId="7" borderId="6" xfId="0" applyNumberFormat="1" applyFont="1" applyFill="1" applyBorder="1" applyAlignment="1">
      <alignment horizontal="right" wrapText="1"/>
    </xf>
    <xf numFmtId="173" fontId="18" fillId="7" borderId="7" xfId="0" applyNumberFormat="1" applyFont="1" applyFill="1" applyBorder="1" applyAlignment="1">
      <alignment horizontal="right" wrapText="1"/>
    </xf>
    <xf numFmtId="173" fontId="18" fillId="7" borderId="8" xfId="0" applyNumberFormat="1" applyFont="1" applyFill="1" applyBorder="1" applyAlignment="1">
      <alignment horizontal="right" wrapText="1"/>
    </xf>
    <xf numFmtId="0" fontId="18" fillId="3" borderId="9" xfId="0" applyFont="1" applyFill="1" applyBorder="1" applyAlignment="1">
      <alignment horizontal="left" wrapText="1"/>
    </xf>
    <xf numFmtId="0" fontId="18" fillId="3" borderId="12" xfId="0" applyFont="1" applyFill="1" applyBorder="1" applyAlignment="1">
      <alignment horizontal="left" wrapText="1"/>
    </xf>
    <xf numFmtId="0" fontId="18" fillId="3" borderId="13" xfId="0" applyFont="1" applyFill="1" applyBorder="1" applyAlignment="1">
      <alignment horizontal="left" wrapText="1"/>
    </xf>
    <xf numFmtId="0" fontId="18" fillId="3" borderId="4" xfId="0" applyFont="1" applyFill="1" applyBorder="1" applyAlignment="1">
      <alignment horizontal="center" wrapText="1"/>
    </xf>
    <xf numFmtId="3" fontId="18" fillId="3" borderId="9" xfId="0" applyNumberFormat="1" applyFont="1" applyFill="1" applyBorder="1" applyAlignment="1">
      <alignment horizontal="right" wrapText="1"/>
    </xf>
    <xf numFmtId="3" fontId="18" fillId="3" borderId="12" xfId="0" applyNumberFormat="1" applyFont="1" applyFill="1" applyBorder="1" applyAlignment="1">
      <alignment horizontal="right" wrapText="1"/>
    </xf>
    <xf numFmtId="3" fontId="18" fillId="3" borderId="13" xfId="0" applyNumberFormat="1" applyFont="1" applyFill="1" applyBorder="1" applyAlignment="1">
      <alignment horizontal="right" wrapText="1"/>
    </xf>
    <xf numFmtId="173" fontId="18" fillId="3" borderId="9" xfId="0" applyNumberFormat="1" applyFont="1" applyFill="1" applyBorder="1" applyAlignment="1">
      <alignment horizontal="right" wrapText="1"/>
    </xf>
    <xf numFmtId="173" fontId="18" fillId="3" borderId="12" xfId="0" applyNumberFormat="1" applyFont="1" applyFill="1" applyBorder="1" applyAlignment="1">
      <alignment horizontal="right" wrapText="1"/>
    </xf>
    <xf numFmtId="173" fontId="18" fillId="3" borderId="13" xfId="0" applyNumberFormat="1" applyFont="1" applyFill="1" applyBorder="1" applyAlignment="1">
      <alignment horizontal="right" wrapText="1"/>
    </xf>
    <xf numFmtId="0" fontId="18" fillId="3" borderId="3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wrapText="1"/>
    </xf>
    <xf numFmtId="175" fontId="18" fillId="3" borderId="9" xfId="0" applyNumberFormat="1" applyFont="1" applyFill="1" applyBorder="1" applyAlignment="1">
      <alignment horizontal="right" wrapText="1"/>
    </xf>
    <xf numFmtId="175" fontId="18" fillId="3" borderId="12" xfId="0" applyNumberFormat="1" applyFont="1" applyFill="1" applyBorder="1" applyAlignment="1">
      <alignment horizontal="right" wrapText="1"/>
    </xf>
    <xf numFmtId="175" fontId="18" fillId="3" borderId="13" xfId="0" applyNumberFormat="1" applyFont="1" applyFill="1" applyBorder="1" applyAlignment="1">
      <alignment horizontal="right" wrapText="1"/>
    </xf>
    <xf numFmtId="0" fontId="18" fillId="3" borderId="9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wrapText="1"/>
    </xf>
    <xf numFmtId="175" fontId="18" fillId="7" borderId="11" xfId="0" applyNumberFormat="1" applyFont="1" applyFill="1" applyBorder="1" applyAlignment="1">
      <alignment horizontal="right" wrapText="1"/>
    </xf>
    <xf numFmtId="175" fontId="18" fillId="7" borderId="1" xfId="0" applyNumberFormat="1" applyFont="1" applyFill="1" applyBorder="1" applyAlignment="1">
      <alignment horizontal="right" wrapText="1"/>
    </xf>
    <xf numFmtId="175" fontId="18" fillId="7" borderId="14" xfId="0" applyNumberFormat="1" applyFont="1" applyFill="1" applyBorder="1" applyAlignment="1">
      <alignment horizontal="right" wrapText="1"/>
    </xf>
    <xf numFmtId="175" fontId="18" fillId="3" borderId="6" xfId="0" applyNumberFormat="1" applyFont="1" applyFill="1" applyBorder="1" applyAlignment="1">
      <alignment horizontal="right" wrapText="1"/>
    </xf>
    <xf numFmtId="175" fontId="18" fillId="3" borderId="7" xfId="0" applyNumberFormat="1" applyFont="1" applyFill="1" applyBorder="1" applyAlignment="1">
      <alignment horizontal="right" wrapText="1"/>
    </xf>
    <xf numFmtId="175" fontId="18" fillId="3" borderId="8" xfId="0" applyNumberFormat="1" applyFont="1" applyFill="1" applyBorder="1" applyAlignment="1">
      <alignment horizontal="right" wrapText="1"/>
    </xf>
    <xf numFmtId="173" fontId="29" fillId="5" borderId="0" xfId="0" applyNumberFormat="1" applyFont="1" applyFill="1" applyBorder="1"/>
    <xf numFmtId="173" fontId="7" fillId="5" borderId="0" xfId="0" applyNumberFormat="1" applyFont="1" applyFill="1" applyBorder="1" applyAlignment="1">
      <alignment horizontal="left" wrapText="1"/>
    </xf>
    <xf numFmtId="173" fontId="7" fillId="5" borderId="0" xfId="0" applyNumberFormat="1" applyFont="1" applyFill="1" applyBorder="1" applyAlignment="1">
      <alignment horizontal="left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5" borderId="0" xfId="0" applyFill="1"/>
    <xf numFmtId="0" fontId="0" fillId="5" borderId="0" xfId="0" applyFill="1" applyBorder="1"/>
    <xf numFmtId="0" fontId="0" fillId="5" borderId="0" xfId="0" applyFill="1" applyAlignment="1">
      <alignment horizontal="center"/>
    </xf>
    <xf numFmtId="0" fontId="18" fillId="5" borderId="0" xfId="3" applyFont="1" applyFill="1"/>
    <xf numFmtId="0" fontId="18" fillId="3" borderId="0" xfId="3" applyFont="1" applyFill="1"/>
    <xf numFmtId="0" fontId="18" fillId="3" borderId="0" xfId="3" applyFont="1" applyFill="1" applyAlignment="1">
      <alignment wrapText="1"/>
    </xf>
    <xf numFmtId="0" fontId="30" fillId="3" borderId="0" xfId="3" applyFont="1" applyFill="1" applyAlignment="1">
      <alignment wrapText="1"/>
    </xf>
    <xf numFmtId="0" fontId="18" fillId="3" borderId="0" xfId="3" applyFont="1" applyFill="1" applyAlignment="1">
      <alignment horizontal="left" vertical="center" wrapText="1"/>
    </xf>
    <xf numFmtId="0" fontId="31" fillId="3" borderId="0" xfId="3" applyFont="1" applyFill="1" applyAlignment="1">
      <alignment horizontal="center" wrapText="1"/>
    </xf>
    <xf numFmtId="0" fontId="18" fillId="3" borderId="0" xfId="3" applyFont="1" applyFill="1" applyAlignment="1">
      <alignment horizontal="right" wrapText="1"/>
    </xf>
    <xf numFmtId="176" fontId="18" fillId="3" borderId="1" xfId="3" applyNumberFormat="1" applyFont="1" applyFill="1" applyBorder="1" applyAlignment="1">
      <alignment horizontal="right" wrapText="1"/>
    </xf>
    <xf numFmtId="164" fontId="18" fillId="3" borderId="1" xfId="3" applyNumberFormat="1" applyFont="1" applyFill="1" applyBorder="1" applyAlignment="1">
      <alignment horizontal="center" wrapText="1"/>
    </xf>
    <xf numFmtId="176" fontId="18" fillId="3" borderId="1" xfId="3" applyNumberFormat="1" applyFont="1" applyFill="1" applyBorder="1" applyAlignment="1">
      <alignment horizontal="left" wrapText="1"/>
    </xf>
    <xf numFmtId="171" fontId="18" fillId="3" borderId="0" xfId="3" applyNumberFormat="1" applyFont="1" applyFill="1" applyAlignment="1">
      <alignment horizontal="left" wrapText="1"/>
    </xf>
    <xf numFmtId="0" fontId="18" fillId="3" borderId="0" xfId="3" applyFont="1" applyFill="1" applyAlignment="1">
      <alignment horizontal="center" wrapText="1"/>
    </xf>
    <xf numFmtId="0" fontId="18" fillId="3" borderId="1" xfId="3" applyFont="1" applyFill="1" applyBorder="1" applyAlignment="1">
      <alignment wrapText="1"/>
    </xf>
    <xf numFmtId="0" fontId="18" fillId="3" borderId="0" xfId="3" applyFont="1" applyFill="1" applyBorder="1" applyAlignment="1">
      <alignment wrapText="1"/>
    </xf>
    <xf numFmtId="0" fontId="18" fillId="3" borderId="0" xfId="3" applyFont="1" applyFill="1" applyAlignment="1">
      <alignment horizontal="center"/>
    </xf>
    <xf numFmtId="0" fontId="18" fillId="3" borderId="6" xfId="3" applyFont="1" applyFill="1" applyBorder="1" applyAlignment="1">
      <alignment horizontal="left" wrapText="1"/>
    </xf>
    <xf numFmtId="0" fontId="18" fillId="3" borderId="7" xfId="3" applyFont="1" applyFill="1" applyBorder="1" applyAlignment="1">
      <alignment horizontal="left" wrapText="1"/>
    </xf>
    <xf numFmtId="0" fontId="18" fillId="3" borderId="8" xfId="3" applyFont="1" applyFill="1" applyBorder="1" applyAlignment="1">
      <alignment horizontal="left" wrapText="1"/>
    </xf>
    <xf numFmtId="0" fontId="18" fillId="3" borderId="2" xfId="3" applyFont="1" applyFill="1" applyBorder="1" applyAlignment="1">
      <alignment horizontal="left" wrapText="1"/>
    </xf>
    <xf numFmtId="0" fontId="18" fillId="4" borderId="2" xfId="3" applyFont="1" applyFill="1" applyBorder="1" applyAlignment="1">
      <alignment horizontal="center" vertical="top" wrapText="1"/>
    </xf>
    <xf numFmtId="0" fontId="18" fillId="4" borderId="2" xfId="3" applyFont="1" applyFill="1" applyBorder="1" applyAlignment="1">
      <alignment horizontal="center" vertical="top" wrapText="1"/>
    </xf>
    <xf numFmtId="0" fontId="18" fillId="4" borderId="2" xfId="3" applyFont="1" applyFill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 wrapText="1"/>
    </xf>
    <xf numFmtId="0" fontId="18" fillId="4" borderId="8" xfId="3" applyFont="1" applyFill="1" applyBorder="1" applyAlignment="1">
      <alignment horizontal="center" vertical="center" wrapText="1"/>
    </xf>
    <xf numFmtId="0" fontId="18" fillId="4" borderId="2" xfId="3" applyFont="1" applyFill="1" applyBorder="1" applyAlignment="1">
      <alignment horizontal="center" wrapText="1"/>
    </xf>
    <xf numFmtId="0" fontId="18" fillId="4" borderId="2" xfId="3" applyFont="1" applyFill="1" applyBorder="1" applyAlignment="1">
      <alignment horizontal="center" wrapText="1"/>
    </xf>
    <xf numFmtId="0" fontId="18" fillId="3" borderId="4" xfId="3" applyFont="1" applyFill="1" applyBorder="1" applyAlignment="1">
      <alignment horizontal="left" wrapText="1"/>
    </xf>
    <xf numFmtId="49" fontId="18" fillId="3" borderId="4" xfId="3" applyNumberFormat="1" applyFont="1" applyFill="1" applyBorder="1" applyAlignment="1">
      <alignment horizontal="center" wrapText="1"/>
    </xf>
    <xf numFmtId="173" fontId="18" fillId="7" borderId="9" xfId="3" applyNumberFormat="1" applyFont="1" applyFill="1" applyBorder="1" applyAlignment="1">
      <alignment horizontal="center" wrapText="1"/>
    </xf>
    <xf numFmtId="173" fontId="18" fillId="7" borderId="13" xfId="3" applyNumberFormat="1" applyFont="1" applyFill="1" applyBorder="1" applyAlignment="1">
      <alignment horizontal="center" wrapText="1"/>
    </xf>
    <xf numFmtId="175" fontId="18" fillId="7" borderId="9" xfId="3" applyNumberFormat="1" applyFont="1" applyFill="1" applyBorder="1" applyAlignment="1">
      <alignment horizontal="center" wrapText="1"/>
    </xf>
    <xf numFmtId="175" fontId="18" fillId="7" borderId="13" xfId="3" applyNumberFormat="1" applyFont="1" applyFill="1" applyBorder="1" applyAlignment="1">
      <alignment horizontal="center" wrapText="1"/>
    </xf>
    <xf numFmtId="173" fontId="18" fillId="3" borderId="9" xfId="3" applyNumberFormat="1" applyFont="1" applyFill="1" applyBorder="1" applyAlignment="1">
      <alignment horizontal="center" wrapText="1"/>
    </xf>
    <xf numFmtId="173" fontId="18" fillId="3" borderId="13" xfId="3" applyNumberFormat="1" applyFont="1" applyFill="1" applyBorder="1" applyAlignment="1">
      <alignment horizontal="center" wrapText="1"/>
    </xf>
    <xf numFmtId="49" fontId="24" fillId="5" borderId="22" xfId="3" applyNumberFormat="1" applyFont="1" applyFill="1" applyBorder="1" applyAlignment="1">
      <alignment horizontal="center" vertical="top" wrapText="1"/>
    </xf>
    <xf numFmtId="49" fontId="24" fillId="5" borderId="23" xfId="3" applyNumberFormat="1" applyFont="1" applyFill="1" applyBorder="1" applyAlignment="1">
      <alignment horizontal="center" vertical="top" wrapText="1"/>
    </xf>
    <xf numFmtId="49" fontId="24" fillId="5" borderId="24" xfId="3" applyNumberFormat="1" applyFont="1" applyFill="1" applyBorder="1" applyAlignment="1">
      <alignment horizontal="center" vertical="top" wrapText="1"/>
    </xf>
    <xf numFmtId="0" fontId="18" fillId="3" borderId="2" xfId="3" applyFont="1" applyFill="1" applyBorder="1" applyAlignment="1">
      <alignment wrapText="1"/>
    </xf>
    <xf numFmtId="49" fontId="18" fillId="3" borderId="2" xfId="3" applyNumberFormat="1" applyFont="1" applyFill="1" applyBorder="1" applyAlignment="1">
      <alignment horizontal="center" wrapText="1"/>
    </xf>
    <xf numFmtId="173" fontId="18" fillId="7" borderId="6" xfId="3" applyNumberFormat="1" applyFont="1" applyFill="1" applyBorder="1" applyAlignment="1">
      <alignment horizontal="center" wrapText="1"/>
    </xf>
    <xf numFmtId="173" fontId="18" fillId="7" borderId="8" xfId="3" applyNumberFormat="1" applyFont="1" applyFill="1" applyBorder="1" applyAlignment="1">
      <alignment horizontal="center" wrapText="1"/>
    </xf>
    <xf numFmtId="49" fontId="24" fillId="5" borderId="0" xfId="3" applyNumberFormat="1" applyFont="1" applyFill="1" applyBorder="1" applyAlignment="1">
      <alignment vertical="top"/>
    </xf>
    <xf numFmtId="173" fontId="18" fillId="3" borderId="6" xfId="3" applyNumberFormat="1" applyFont="1" applyFill="1" applyBorder="1" applyAlignment="1">
      <alignment horizontal="center" wrapText="1"/>
    </xf>
    <xf numFmtId="173" fontId="18" fillId="3" borderId="8" xfId="3" applyNumberFormat="1" applyFont="1" applyFill="1" applyBorder="1" applyAlignment="1">
      <alignment horizontal="center" wrapText="1"/>
    </xf>
    <xf numFmtId="175" fontId="18" fillId="3" borderId="6" xfId="3" applyNumberFormat="1" applyFont="1" applyFill="1" applyBorder="1" applyAlignment="1">
      <alignment horizontal="center" wrapText="1"/>
    </xf>
    <xf numFmtId="175" fontId="18" fillId="3" borderId="8" xfId="3" applyNumberFormat="1" applyFont="1" applyFill="1" applyBorder="1" applyAlignment="1">
      <alignment horizontal="center" wrapText="1"/>
    </xf>
    <xf numFmtId="49" fontId="24" fillId="5" borderId="22" xfId="3" applyNumberFormat="1" applyFont="1" applyFill="1" applyBorder="1" applyAlignment="1">
      <alignment horizontal="center" vertical="center" wrapText="1"/>
    </xf>
    <xf numFmtId="49" fontId="24" fillId="5" borderId="23" xfId="3" applyNumberFormat="1" applyFont="1" applyFill="1" applyBorder="1" applyAlignment="1">
      <alignment horizontal="center" vertical="center" wrapText="1"/>
    </xf>
    <xf numFmtId="49" fontId="24" fillId="5" borderId="24" xfId="3" applyNumberFormat="1" applyFont="1" applyFill="1" applyBorder="1" applyAlignment="1">
      <alignment horizontal="center" vertical="center" wrapText="1"/>
    </xf>
    <xf numFmtId="49" fontId="18" fillId="3" borderId="9" xfId="3" applyNumberFormat="1" applyFont="1" applyFill="1" applyBorder="1" applyAlignment="1">
      <alignment horizontal="center" wrapText="1"/>
    </xf>
    <xf numFmtId="173" fontId="18" fillId="3" borderId="12" xfId="3" applyNumberFormat="1" applyFont="1" applyFill="1" applyBorder="1" applyAlignment="1">
      <alignment horizontal="center" wrapText="1"/>
    </xf>
    <xf numFmtId="0" fontId="18" fillId="3" borderId="3" xfId="3" applyFont="1" applyFill="1" applyBorder="1" applyAlignment="1">
      <alignment horizontal="left" wrapText="1"/>
    </xf>
    <xf numFmtId="49" fontId="18" fillId="3" borderId="11" xfId="3" applyNumberFormat="1" applyFont="1" applyFill="1" applyBorder="1" applyAlignment="1">
      <alignment horizontal="center" wrapText="1"/>
    </xf>
    <xf numFmtId="173" fontId="18" fillId="3" borderId="11" xfId="3" applyNumberFormat="1" applyFont="1" applyFill="1" applyBorder="1" applyAlignment="1">
      <alignment horizontal="center" wrapText="1"/>
    </xf>
    <xf numFmtId="173" fontId="18" fillId="3" borderId="14" xfId="3" applyNumberFormat="1" applyFont="1" applyFill="1" applyBorder="1" applyAlignment="1">
      <alignment horizontal="center" wrapText="1"/>
    </xf>
    <xf numFmtId="173" fontId="18" fillId="3" borderId="10" xfId="3" applyNumberFormat="1" applyFont="1" applyFill="1" applyBorder="1" applyAlignment="1">
      <alignment horizontal="center" wrapText="1"/>
    </xf>
    <xf numFmtId="173" fontId="18" fillId="3" borderId="15" xfId="3" applyNumberFormat="1" applyFont="1" applyFill="1" applyBorder="1" applyAlignment="1">
      <alignment horizontal="center" wrapText="1"/>
    </xf>
    <xf numFmtId="173" fontId="18" fillId="7" borderId="11" xfId="3" applyNumberFormat="1" applyFont="1" applyFill="1" applyBorder="1" applyAlignment="1">
      <alignment horizontal="center" wrapText="1"/>
    </xf>
    <xf numFmtId="173" fontId="18" fillId="7" borderId="14" xfId="3" applyNumberFormat="1" applyFont="1" applyFill="1" applyBorder="1" applyAlignment="1">
      <alignment horizontal="center" wrapText="1"/>
    </xf>
    <xf numFmtId="0" fontId="18" fillId="3" borderId="2" xfId="3" applyFont="1" applyFill="1" applyBorder="1" applyAlignment="1">
      <alignment horizontal="left" wrapText="1"/>
    </xf>
    <xf numFmtId="0" fontId="29" fillId="5" borderId="0" xfId="3" applyFont="1" applyFill="1" applyAlignment="1">
      <alignment horizontal="right"/>
    </xf>
    <xf numFmtId="173" fontId="26" fillId="5" borderId="0" xfId="3" applyNumberFormat="1" applyFont="1" applyFill="1" applyBorder="1" applyAlignment="1">
      <alignment horizontal="left" wrapText="1"/>
    </xf>
    <xf numFmtId="0" fontId="18" fillId="5" borderId="0" xfId="3" applyFont="1" applyFill="1" applyBorder="1"/>
    <xf numFmtId="0" fontId="32" fillId="5" borderId="0" xfId="3" applyFont="1" applyFill="1" applyBorder="1" applyAlignment="1">
      <alignment horizontal="left" wrapText="1"/>
    </xf>
    <xf numFmtId="175" fontId="18" fillId="3" borderId="9" xfId="3" applyNumberFormat="1" applyFont="1" applyFill="1" applyBorder="1" applyAlignment="1">
      <alignment horizontal="center" wrapText="1"/>
    </xf>
    <xf numFmtId="175" fontId="18" fillId="3" borderId="13" xfId="3" applyNumberFormat="1" applyFont="1" applyFill="1" applyBorder="1" applyAlignment="1">
      <alignment horizontal="center" wrapText="1"/>
    </xf>
    <xf numFmtId="0" fontId="24" fillId="5" borderId="0" xfId="3" applyFont="1" applyFill="1" applyBorder="1" applyAlignment="1">
      <alignment horizontal="left" wrapText="1"/>
    </xf>
    <xf numFmtId="49" fontId="18" fillId="3" borderId="3" xfId="3" applyNumberFormat="1" applyFont="1" applyFill="1" applyBorder="1" applyAlignment="1">
      <alignment horizontal="center" wrapText="1"/>
    </xf>
    <xf numFmtId="175" fontId="18" fillId="7" borderId="11" xfId="3" applyNumberFormat="1" applyFont="1" applyFill="1" applyBorder="1" applyAlignment="1">
      <alignment horizontal="center" wrapText="1"/>
    </xf>
    <xf numFmtId="175" fontId="18" fillId="7" borderId="14" xfId="3" applyNumberFormat="1" applyFont="1" applyFill="1" applyBorder="1" applyAlignment="1">
      <alignment horizontal="center" wrapText="1"/>
    </xf>
    <xf numFmtId="175" fontId="18" fillId="3" borderId="11" xfId="3" applyNumberFormat="1" applyFont="1" applyFill="1" applyBorder="1" applyAlignment="1">
      <alignment horizontal="center" wrapText="1"/>
    </xf>
    <xf numFmtId="175" fontId="18" fillId="3" borderId="14" xfId="3" applyNumberFormat="1" applyFont="1" applyFill="1" applyBorder="1" applyAlignment="1">
      <alignment horizontal="center" wrapText="1"/>
    </xf>
    <xf numFmtId="175" fontId="18" fillId="7" borderId="6" xfId="3" applyNumberFormat="1" applyFont="1" applyFill="1" applyBorder="1" applyAlignment="1">
      <alignment horizontal="center" wrapText="1"/>
    </xf>
    <xf numFmtId="175" fontId="18" fillId="7" borderId="8" xfId="3" applyNumberFormat="1" applyFont="1" applyFill="1" applyBorder="1" applyAlignment="1">
      <alignment horizontal="center" wrapText="1"/>
    </xf>
    <xf numFmtId="173" fontId="18" fillId="5" borderId="0" xfId="3" applyNumberFormat="1" applyFont="1" applyFill="1" applyBorder="1"/>
    <xf numFmtId="173" fontId="18" fillId="5" borderId="0" xfId="3" applyNumberFormat="1" applyFont="1" applyFill="1" applyBorder="1" applyAlignment="1">
      <alignment horizontal="right"/>
    </xf>
    <xf numFmtId="168" fontId="18" fillId="3" borderId="4" xfId="3" applyNumberFormat="1" applyFont="1" applyFill="1" applyBorder="1" applyAlignment="1">
      <alignment wrapText="1"/>
    </xf>
    <xf numFmtId="0" fontId="18" fillId="5" borderId="0" xfId="3" applyFont="1" applyFill="1" applyBorder="1" applyAlignment="1">
      <alignment horizontal="left" wrapText="1"/>
    </xf>
    <xf numFmtId="0" fontId="18" fillId="3" borderId="4" xfId="3" applyFont="1" applyFill="1" applyBorder="1" applyAlignment="1">
      <alignment wrapText="1"/>
    </xf>
    <xf numFmtId="173" fontId="18" fillId="5" borderId="0" xfId="3" applyNumberFormat="1" applyFont="1" applyFill="1" applyBorder="1" applyAlignment="1">
      <alignment horizontal="center"/>
    </xf>
    <xf numFmtId="173" fontId="18" fillId="3" borderId="2" xfId="3" applyNumberFormat="1" applyFont="1" applyFill="1" applyBorder="1" applyAlignment="1">
      <alignment horizontal="center" wrapText="1"/>
    </xf>
    <xf numFmtId="175" fontId="18" fillId="3" borderId="2" xfId="3" applyNumberFormat="1" applyFont="1" applyFill="1" applyBorder="1" applyAlignment="1">
      <alignment horizontal="center" wrapText="1"/>
    </xf>
    <xf numFmtId="173" fontId="18" fillId="3" borderId="0" xfId="3" applyNumberFormat="1" applyFont="1" applyFill="1" applyBorder="1" applyAlignment="1">
      <alignment horizontal="center" wrapText="1"/>
    </xf>
    <xf numFmtId="0" fontId="18" fillId="3" borderId="0" xfId="3" applyFont="1" applyFill="1" applyAlignment="1">
      <alignment horizontal="left" wrapText="1"/>
    </xf>
    <xf numFmtId="0" fontId="18" fillId="3" borderId="1" xfId="3" applyFont="1" applyFill="1" applyBorder="1" applyAlignment="1">
      <alignment horizontal="center" wrapText="1"/>
    </xf>
    <xf numFmtId="0" fontId="27" fillId="3" borderId="0" xfId="3" applyFont="1" applyFill="1" applyAlignment="1">
      <alignment vertical="top"/>
    </xf>
    <xf numFmtId="0" fontId="27" fillId="3" borderId="0" xfId="3" applyFont="1" applyFill="1" applyAlignment="1">
      <alignment horizontal="center" vertical="top" wrapText="1"/>
    </xf>
    <xf numFmtId="0" fontId="27" fillId="3" borderId="12" xfId="3" applyFont="1" applyFill="1" applyBorder="1" applyAlignment="1">
      <alignment horizontal="center" vertical="top" wrapText="1"/>
    </xf>
    <xf numFmtId="0" fontId="27" fillId="3" borderId="0" xfId="3" applyFont="1" applyFill="1" applyAlignment="1">
      <alignment horizontal="center" vertical="top" wrapText="1"/>
    </xf>
    <xf numFmtId="0" fontId="27" fillId="5" borderId="0" xfId="3" applyFont="1" applyFill="1" applyAlignment="1">
      <alignment vertical="top"/>
    </xf>
    <xf numFmtId="0" fontId="27" fillId="5" borderId="0" xfId="3" applyFont="1" applyFill="1" applyBorder="1" applyAlignment="1">
      <alignment vertical="top"/>
    </xf>
    <xf numFmtId="0" fontId="18" fillId="3" borderId="0" xfId="3" applyFont="1" applyFill="1" applyBorder="1" applyAlignment="1">
      <alignment horizontal="left" wrapText="1"/>
    </xf>
    <xf numFmtId="0" fontId="18" fillId="3" borderId="0" xfId="3" applyFont="1" applyFill="1" applyBorder="1" applyAlignment="1">
      <alignment wrapText="1"/>
    </xf>
    <xf numFmtId="0" fontId="18" fillId="3" borderId="0" xfId="3" applyFont="1" applyFill="1" applyBorder="1" applyAlignment="1">
      <alignment horizontal="center" wrapText="1"/>
    </xf>
    <xf numFmtId="0" fontId="18" fillId="3" borderId="0" xfId="3" applyFont="1" applyFill="1" applyBorder="1"/>
    <xf numFmtId="0" fontId="15" fillId="3" borderId="0" xfId="3" applyFont="1" applyFill="1"/>
    <xf numFmtId="0" fontId="15" fillId="3" borderId="0" xfId="3" applyFont="1" applyFill="1" applyBorder="1" applyAlignment="1">
      <alignment horizontal="center" wrapText="1"/>
    </xf>
    <xf numFmtId="0" fontId="27" fillId="3" borderId="0" xfId="3" applyFont="1" applyFill="1" applyBorder="1" applyAlignment="1">
      <alignment horizontal="center" vertical="top" wrapText="1"/>
    </xf>
    <xf numFmtId="0" fontId="15" fillId="3" borderId="0" xfId="3" applyFont="1" applyFill="1" applyBorder="1"/>
    <xf numFmtId="0" fontId="15" fillId="5" borderId="0" xfId="3" applyFont="1" applyFill="1"/>
    <xf numFmtId="0" fontId="15" fillId="5" borderId="0" xfId="3" applyFont="1" applyFill="1" applyBorder="1"/>
    <xf numFmtId="164" fontId="18" fillId="3" borderId="1" xfId="3" applyNumberFormat="1" applyFont="1" applyFill="1" applyBorder="1" applyAlignment="1">
      <alignment horizontal="center"/>
    </xf>
    <xf numFmtId="164" fontId="18" fillId="3" borderId="0" xfId="3" applyNumberFormat="1" applyFont="1" applyFill="1" applyBorder="1" applyAlignment="1"/>
  </cellXfs>
  <cellStyles count="4">
    <cellStyle name="Гиперссылка" xfId="1" builtinId="8"/>
    <cellStyle name="Денежный 2" xfId="2"/>
    <cellStyle name="Обычный" xfId="0" builtinId="0"/>
    <cellStyle name="Обычный 5" xfId="3"/>
  </cellStyles>
  <dxfs count="28"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 val="0"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8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galter-new\d\&#1052;&#1054;&#1071;%20&#1056;&#1040;&#1041;&#1054;&#1058;&#1040;\&#1041;&#1091;&#1093;%20&#1091;&#1095;%20&#1080;%20&#1076;&#1088;%20&#1076;&#1086;&#1082;\&#1056;&#1040;&#1057;&#1063;&#1045;&#1058;&#1067;\&#1041;&#1072;&#1083;&#1072;&#1085;&#1089;&#1099;%20&#1080;%20&#1063;&#1040;%202019\&#1041;&#1072;&#1083;&#1072;&#1085;&#1089;%20&#1076;&#1077;&#1082;&#1072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galter-new\d\&#1052;&#1054;&#1071;%20&#1056;&#1040;&#1041;&#1054;&#1058;&#1040;\&#1041;&#1091;&#1093;%20&#1091;&#1095;%20&#1080;%20&#1076;&#1088;%20&#1076;&#1086;&#1082;\&#1056;&#1040;&#1057;&#1063;&#1045;&#1058;&#1067;\&#1041;&#1072;&#1083;&#1072;&#1085;&#1089;&#1099;%20&#1080;%20&#1063;&#1040;%202017\&#1041;&#1072;&#1083;&#1072;&#1085;&#1089;%20&#1076;&#1077;&#1082;&#1072;&#1073;&#1088;&#1100;%20&#1088;&#1091;&#1073;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9;&#1074;/Google%20&#1044;&#1080;&#1089;&#1082;/03%20&#1054;&#1058;&#1063;&#1045;&#1058;&#1053;&#1054;&#1057;&#1058;&#1068;/&#1040;&#1053;&#1040;&#1051;&#1048;&#1058;&#1048;&#1050;/2019%204%20&#1082;&#1074;/&#1041;&#1080;&#1088;&#1078;&#1072;/&#1041;&#1080;&#1088;&#1078;&#1072;%20&#1040;&#1085;&#1072;&#1083;&#1080;&#1090;&#1080;&#1082;-&#1041;&#1091;&#1093;%20+%20&#1053;&#1086;&#1074;&#1099;&#1081;-&#1088;&#1077;&#1075;&#1080;&#1089;&#1090;&#1088;&#1072;&#1094;&#1080;&#1086;&#1085;&#1085;&#1072;&#1103;%20&#1082;&#1072;&#1088;&#1090;&#1086;&#1095;&#1082;&#1072;%20&#1092;&#1080;&#1085;%20&#1076;&#1086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прил 1"/>
      <sheetName val="прил 2"/>
      <sheetName val="прил 2 (руб)"/>
      <sheetName val="прил 3"/>
      <sheetName val="прил 3 (2)"/>
      <sheetName val="прил 4"/>
      <sheetName val="прил 4 рубли"/>
      <sheetName val="прил 5"/>
      <sheetName val="Чист.активы"/>
      <sheetName val="АнализФинСост-1"/>
      <sheetName val="АнализФинСост-2"/>
      <sheetName val="АнализСтрАкт"/>
      <sheetName val="АнализСтрПас"/>
      <sheetName val="Приложение"/>
    </sheetNames>
    <sheetDataSet>
      <sheetData sheetId="0"/>
      <sheetData sheetId="1">
        <row r="6">
          <cell r="U6">
            <v>43830</v>
          </cell>
        </row>
        <row r="8">
          <cell r="F8" t="str">
            <v>ООО "Брокерская компания "Аналитик"</v>
          </cell>
        </row>
        <row r="9">
          <cell r="F9">
            <v>190381679</v>
          </cell>
        </row>
        <row r="10">
          <cell r="F10">
            <v>66121</v>
          </cell>
        </row>
        <row r="11">
          <cell r="F11" t="str">
            <v>ООО</v>
          </cell>
        </row>
        <row r="13">
          <cell r="F13" t="str">
            <v>тыс.руб.</v>
          </cell>
        </row>
        <row r="14">
          <cell r="F14" t="str">
            <v>220070 г. Минск, ул. Клумова, 3 оф. 1</v>
          </cell>
        </row>
        <row r="24">
          <cell r="I24">
            <v>0</v>
          </cell>
          <cell r="N24">
            <v>0</v>
          </cell>
        </row>
        <row r="25">
          <cell r="I25">
            <v>0</v>
          </cell>
          <cell r="N25">
            <v>0</v>
          </cell>
        </row>
        <row r="28">
          <cell r="I28">
            <v>0</v>
          </cell>
          <cell r="N28">
            <v>0</v>
          </cell>
        </row>
        <row r="29">
          <cell r="I29">
            <v>0</v>
          </cell>
          <cell r="N29">
            <v>0</v>
          </cell>
        </row>
        <row r="30">
          <cell r="I30">
            <v>0</v>
          </cell>
          <cell r="N30">
            <v>0</v>
          </cell>
        </row>
        <row r="31">
          <cell r="I31">
            <v>0</v>
          </cell>
          <cell r="N31">
            <v>0</v>
          </cell>
        </row>
        <row r="32">
          <cell r="I32">
            <v>203</v>
          </cell>
          <cell r="N32">
            <v>100</v>
          </cell>
        </row>
        <row r="33">
          <cell r="I33">
            <v>0</v>
          </cell>
          <cell r="N33">
            <v>0</v>
          </cell>
        </row>
        <row r="34">
          <cell r="I34">
            <v>0</v>
          </cell>
          <cell r="N34">
            <v>0</v>
          </cell>
        </row>
        <row r="35">
          <cell r="I35">
            <v>0</v>
          </cell>
          <cell r="N35">
            <v>0</v>
          </cell>
        </row>
        <row r="40">
          <cell r="I40">
            <v>1</v>
          </cell>
          <cell r="N40">
            <v>1</v>
          </cell>
        </row>
        <row r="41">
          <cell r="I41">
            <v>0</v>
          </cell>
          <cell r="N41">
            <v>0</v>
          </cell>
        </row>
        <row r="42">
          <cell r="I42">
            <v>0</v>
          </cell>
          <cell r="N42">
            <v>0</v>
          </cell>
        </row>
        <row r="43">
          <cell r="I43">
            <v>0</v>
          </cell>
          <cell r="N43">
            <v>0</v>
          </cell>
        </row>
        <row r="44">
          <cell r="I44">
            <v>0</v>
          </cell>
          <cell r="N44">
            <v>0</v>
          </cell>
        </row>
        <row r="45">
          <cell r="I45">
            <v>0</v>
          </cell>
          <cell r="N45">
            <v>0</v>
          </cell>
        </row>
        <row r="46">
          <cell r="I46">
            <v>0</v>
          </cell>
          <cell r="N46">
            <v>0</v>
          </cell>
        </row>
        <row r="47">
          <cell r="I47">
            <v>0</v>
          </cell>
          <cell r="N47">
            <v>0</v>
          </cell>
        </row>
        <row r="48">
          <cell r="I48">
            <v>1</v>
          </cell>
          <cell r="N48">
            <v>2</v>
          </cell>
        </row>
        <row r="49">
          <cell r="I49">
            <v>1</v>
          </cell>
          <cell r="N49">
            <v>2</v>
          </cell>
        </row>
        <row r="50">
          <cell r="I50">
            <v>134</v>
          </cell>
          <cell r="N50">
            <v>200</v>
          </cell>
        </row>
        <row r="51">
          <cell r="I51">
            <v>20</v>
          </cell>
          <cell r="N51">
            <v>14</v>
          </cell>
        </row>
        <row r="52">
          <cell r="I52">
            <v>0</v>
          </cell>
          <cell r="N52">
            <v>0</v>
          </cell>
        </row>
        <row r="61">
          <cell r="I61">
            <v>162</v>
          </cell>
          <cell r="N61">
            <v>162</v>
          </cell>
        </row>
        <row r="62">
          <cell r="I62">
            <v>0</v>
          </cell>
          <cell r="N62">
            <v>0</v>
          </cell>
        </row>
        <row r="63">
          <cell r="I63">
            <v>0</v>
          </cell>
          <cell r="N63">
            <v>0</v>
          </cell>
        </row>
        <row r="64">
          <cell r="I64">
            <v>0</v>
          </cell>
          <cell r="N64">
            <v>0</v>
          </cell>
        </row>
        <row r="65">
          <cell r="I65">
            <v>0</v>
          </cell>
          <cell r="N65">
            <v>0</v>
          </cell>
        </row>
        <row r="66">
          <cell r="I66">
            <v>194</v>
          </cell>
          <cell r="N66">
            <v>155</v>
          </cell>
        </row>
        <row r="67">
          <cell r="I67" t="str">
            <v>,</v>
          </cell>
          <cell r="N67">
            <v>0</v>
          </cell>
        </row>
        <row r="68">
          <cell r="I68">
            <v>0</v>
          </cell>
          <cell r="N68">
            <v>0</v>
          </cell>
        </row>
        <row r="71">
          <cell r="I71">
            <v>0</v>
          </cell>
          <cell r="N71">
            <v>0</v>
          </cell>
        </row>
        <row r="72">
          <cell r="I72">
            <v>0</v>
          </cell>
          <cell r="N72">
            <v>0</v>
          </cell>
        </row>
        <row r="73">
          <cell r="I73">
            <v>0</v>
          </cell>
          <cell r="N73">
            <v>0</v>
          </cell>
        </row>
        <row r="74">
          <cell r="I74">
            <v>0</v>
          </cell>
          <cell r="N74">
            <v>0</v>
          </cell>
        </row>
        <row r="75">
          <cell r="I75">
            <v>0</v>
          </cell>
          <cell r="N75">
            <v>0</v>
          </cell>
        </row>
        <row r="76">
          <cell r="I76">
            <v>0</v>
          </cell>
          <cell r="N76">
            <v>0</v>
          </cell>
        </row>
        <row r="79">
          <cell r="I79">
            <v>0</v>
          </cell>
          <cell r="N79">
            <v>0</v>
          </cell>
        </row>
        <row r="80">
          <cell r="I80">
            <v>0</v>
          </cell>
          <cell r="N80">
            <v>0</v>
          </cell>
        </row>
        <row r="83">
          <cell r="I83">
            <v>1</v>
          </cell>
          <cell r="N83">
            <v>1</v>
          </cell>
        </row>
        <row r="84">
          <cell r="N84">
            <v>0</v>
          </cell>
        </row>
        <row r="85">
          <cell r="I85">
            <v>1</v>
          </cell>
          <cell r="N85">
            <v>0</v>
          </cell>
        </row>
        <row r="86">
          <cell r="I86">
            <v>0</v>
          </cell>
          <cell r="N86">
            <v>0</v>
          </cell>
        </row>
        <row r="87">
          <cell r="I87">
            <v>1</v>
          </cell>
          <cell r="N87">
            <v>0</v>
          </cell>
        </row>
        <row r="88">
          <cell r="I88">
            <v>0</v>
          </cell>
          <cell r="N88">
            <v>0</v>
          </cell>
        </row>
        <row r="89">
          <cell r="I89">
            <v>0</v>
          </cell>
          <cell r="N89">
            <v>0</v>
          </cell>
        </row>
        <row r="90">
          <cell r="I90">
            <v>1</v>
          </cell>
          <cell r="N90">
            <v>1</v>
          </cell>
        </row>
        <row r="91">
          <cell r="I91">
            <v>0</v>
          </cell>
          <cell r="N91">
            <v>0</v>
          </cell>
        </row>
        <row r="92">
          <cell r="I92">
            <v>0</v>
          </cell>
          <cell r="N92">
            <v>0</v>
          </cell>
        </row>
        <row r="93">
          <cell r="I93">
            <v>0</v>
          </cell>
          <cell r="N93">
            <v>0</v>
          </cell>
        </row>
        <row r="94">
          <cell r="I94">
            <v>0</v>
          </cell>
          <cell r="N94">
            <v>0</v>
          </cell>
        </row>
      </sheetData>
      <sheetData sheetId="2">
        <row r="19">
          <cell r="J19">
            <v>149</v>
          </cell>
          <cell r="O19">
            <v>78</v>
          </cell>
        </row>
        <row r="20">
          <cell r="J20">
            <v>134</v>
          </cell>
          <cell r="O20">
            <v>60</v>
          </cell>
        </row>
        <row r="22">
          <cell r="J22">
            <v>26</v>
          </cell>
          <cell r="O22">
            <v>22</v>
          </cell>
        </row>
        <row r="23">
          <cell r="J23">
            <v>0</v>
          </cell>
          <cell r="O23">
            <v>0</v>
          </cell>
        </row>
        <row r="25">
          <cell r="O25">
            <v>3</v>
          </cell>
        </row>
        <row r="26">
          <cell r="J26">
            <v>1</v>
          </cell>
          <cell r="O26">
            <v>0</v>
          </cell>
        </row>
        <row r="30">
          <cell r="J30">
            <v>0</v>
          </cell>
          <cell r="O30">
            <v>0</v>
          </cell>
        </row>
        <row r="31">
          <cell r="J31">
            <v>41</v>
          </cell>
          <cell r="O31">
            <v>34</v>
          </cell>
        </row>
        <row r="32">
          <cell r="J32">
            <v>0</v>
          </cell>
          <cell r="O32">
            <v>0</v>
          </cell>
        </row>
        <row r="33">
          <cell r="J33">
            <v>12</v>
          </cell>
          <cell r="O33">
            <v>14</v>
          </cell>
        </row>
        <row r="36">
          <cell r="J36">
            <v>0</v>
          </cell>
          <cell r="O36">
            <v>0</v>
          </cell>
        </row>
        <row r="37">
          <cell r="J37">
            <v>2</v>
          </cell>
          <cell r="O37">
            <v>3</v>
          </cell>
        </row>
        <row r="40">
          <cell r="J40">
            <v>0</v>
          </cell>
          <cell r="O40">
            <v>0</v>
          </cell>
        </row>
        <row r="41">
          <cell r="J41">
            <v>1</v>
          </cell>
          <cell r="O41">
            <v>1</v>
          </cell>
        </row>
        <row r="44">
          <cell r="J44">
            <v>0</v>
          </cell>
          <cell r="O44">
            <v>0</v>
          </cell>
        </row>
        <row r="45">
          <cell r="J45">
            <v>0</v>
          </cell>
          <cell r="O45">
            <v>0</v>
          </cell>
        </row>
        <row r="46">
          <cell r="O46">
            <v>0</v>
          </cell>
        </row>
        <row r="49">
          <cell r="J49">
            <v>1</v>
          </cell>
          <cell r="O49">
            <v>1</v>
          </cell>
        </row>
        <row r="50">
          <cell r="J50">
            <v>0</v>
          </cell>
          <cell r="O50">
            <v>0</v>
          </cell>
        </row>
        <row r="51">
          <cell r="J51">
            <v>0</v>
          </cell>
          <cell r="O51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5">
          <cell r="J55">
            <v>0</v>
          </cell>
          <cell r="O55">
            <v>0</v>
          </cell>
        </row>
        <row r="56">
          <cell r="J56">
            <v>0</v>
          </cell>
          <cell r="O56">
            <v>0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</sheetData>
      <sheetData sheetId="3"/>
      <sheetData sheetId="4">
        <row r="17">
          <cell r="E17">
            <v>162</v>
          </cell>
        </row>
      </sheetData>
      <sheetData sheetId="5"/>
      <sheetData sheetId="6"/>
      <sheetData sheetId="7">
        <row r="23">
          <cell r="J23">
            <v>152298.82999999999</v>
          </cell>
          <cell r="O23">
            <v>91</v>
          </cell>
        </row>
        <row r="26">
          <cell r="J26">
            <v>696679.93</v>
          </cell>
          <cell r="O26">
            <v>875</v>
          </cell>
        </row>
        <row r="29">
          <cell r="J29">
            <v>14783.58</v>
          </cell>
          <cell r="O29">
            <v>15</v>
          </cell>
        </row>
        <row r="30">
          <cell r="J30">
            <v>8658.17</v>
          </cell>
          <cell r="O30">
            <v>7</v>
          </cell>
        </row>
        <row r="31">
          <cell r="J31">
            <v>4808.97</v>
          </cell>
          <cell r="O31">
            <v>7</v>
          </cell>
        </row>
        <row r="32">
          <cell r="J32">
            <v>695924.65</v>
          </cell>
          <cell r="O32">
            <v>921</v>
          </cell>
        </row>
        <row r="39">
          <cell r="J39">
            <v>40707.53</v>
          </cell>
          <cell r="O39">
            <v>34</v>
          </cell>
        </row>
        <row r="40">
          <cell r="J40">
            <v>0</v>
          </cell>
        </row>
        <row r="41">
          <cell r="J41">
            <v>0</v>
          </cell>
          <cell r="O41">
            <v>0</v>
          </cell>
        </row>
        <row r="45">
          <cell r="J45">
            <v>0</v>
          </cell>
        </row>
        <row r="46">
          <cell r="J46">
            <v>160397.54999999999</v>
          </cell>
          <cell r="O46">
            <v>101</v>
          </cell>
        </row>
        <row r="47">
          <cell r="O47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4">
          <cell r="O54">
            <v>0</v>
          </cell>
        </row>
        <row r="55">
          <cell r="J55">
            <v>738.04000000000008</v>
          </cell>
          <cell r="O55">
            <v>1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  <row r="61">
          <cell r="J61">
            <v>0</v>
          </cell>
        </row>
        <row r="62">
          <cell r="O62">
            <v>1</v>
          </cell>
        </row>
        <row r="65">
          <cell r="J65">
            <v>13846.52</v>
          </cell>
          <cell r="O65">
            <v>65</v>
          </cell>
        </row>
      </sheetData>
      <sheetData sheetId="8">
        <row r="20">
          <cell r="J20">
            <v>0</v>
          </cell>
          <cell r="O20">
            <v>0</v>
          </cell>
        </row>
        <row r="23">
          <cell r="J23">
            <v>0</v>
          </cell>
          <cell r="O23">
            <v>0</v>
          </cell>
        </row>
        <row r="24">
          <cell r="J24">
            <v>0</v>
          </cell>
          <cell r="O24">
            <v>0</v>
          </cell>
        </row>
        <row r="25">
          <cell r="J25">
            <v>0</v>
          </cell>
          <cell r="O25">
            <v>0</v>
          </cell>
        </row>
        <row r="26">
          <cell r="J26">
            <v>0</v>
          </cell>
          <cell r="O26">
            <v>0</v>
          </cell>
        </row>
        <row r="27">
          <cell r="J27">
            <v>0</v>
          </cell>
          <cell r="O27">
            <v>0</v>
          </cell>
        </row>
        <row r="32">
          <cell r="J32">
            <v>0</v>
          </cell>
          <cell r="O32">
            <v>0</v>
          </cell>
        </row>
        <row r="33">
          <cell r="J33">
            <v>0</v>
          </cell>
          <cell r="O33">
            <v>0</v>
          </cell>
        </row>
        <row r="34">
          <cell r="J34">
            <v>0</v>
          </cell>
          <cell r="O34">
            <v>0</v>
          </cell>
        </row>
        <row r="37">
          <cell r="J37">
            <v>0</v>
          </cell>
          <cell r="O37">
            <v>0</v>
          </cell>
        </row>
        <row r="38">
          <cell r="J38">
            <v>0</v>
          </cell>
          <cell r="O38">
            <v>0</v>
          </cell>
        </row>
        <row r="39">
          <cell r="J39">
            <v>0</v>
          </cell>
          <cell r="O39">
            <v>0</v>
          </cell>
        </row>
        <row r="40">
          <cell r="J40">
            <v>0</v>
          </cell>
          <cell r="O40">
            <v>0</v>
          </cell>
        </row>
        <row r="41">
          <cell r="J41">
            <v>0</v>
          </cell>
          <cell r="O41">
            <v>0</v>
          </cell>
        </row>
        <row r="42">
          <cell r="J42">
            <v>0</v>
          </cell>
          <cell r="O42">
            <v>0</v>
          </cell>
        </row>
        <row r="43">
          <cell r="J43">
            <v>0</v>
          </cell>
          <cell r="O43">
            <v>0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A1">
            <v>1</v>
          </cell>
          <cell r="B1" t="str">
            <v>А. Сельское, лесное и рыбное хозяйство, 011-017</v>
          </cell>
          <cell r="C1">
            <v>1.5</v>
          </cell>
          <cell r="D1">
            <v>0.2</v>
          </cell>
        </row>
        <row r="2">
          <cell r="A2">
            <v>2</v>
          </cell>
          <cell r="B2" t="str">
            <v>А. Сельское, лесное и рыбное хозяйство, 021-024</v>
          </cell>
          <cell r="C2">
            <v>1.5</v>
          </cell>
          <cell r="D2">
            <v>0.2</v>
          </cell>
        </row>
        <row r="3">
          <cell r="A3">
            <v>3</v>
          </cell>
          <cell r="B3" t="str">
            <v>А. Сельское, лесное и рыбное хозяйство, 031-032</v>
          </cell>
          <cell r="C3">
            <v>1.5</v>
          </cell>
          <cell r="D3">
            <v>0.2</v>
          </cell>
        </row>
        <row r="4">
          <cell r="A4">
            <v>4</v>
          </cell>
          <cell r="B4" t="str">
            <v>В. Горнодобывающая промышленность, 051-052, 061-062, 071-072, 081, 089, 091</v>
          </cell>
          <cell r="C4">
            <v>1.7</v>
          </cell>
          <cell r="D4">
            <v>0.3</v>
          </cell>
        </row>
        <row r="5">
          <cell r="A5">
            <v>5</v>
          </cell>
          <cell r="B5" t="str">
            <v>В. Горнодобывающая промышленность, 099</v>
          </cell>
          <cell r="C5">
            <v>1.2</v>
          </cell>
          <cell r="D5">
            <v>0.15</v>
          </cell>
        </row>
        <row r="6">
          <cell r="A6">
            <v>6</v>
          </cell>
          <cell r="B6" t="str">
            <v>С. Обрабатывающая промышленность, 101, 104-109</v>
          </cell>
          <cell r="C6">
            <v>1.3</v>
          </cell>
          <cell r="D6">
            <v>0.2</v>
          </cell>
        </row>
        <row r="7">
          <cell r="A7">
            <v>7</v>
          </cell>
          <cell r="B7" t="str">
            <v>С. Обрабатывающая промышленность, 102-103</v>
          </cell>
          <cell r="C7">
            <v>1.7</v>
          </cell>
          <cell r="D7">
            <v>0.3</v>
          </cell>
        </row>
        <row r="8">
          <cell r="A8">
            <v>8</v>
          </cell>
          <cell r="B8" t="str">
            <v>С. Обрабатывающая промышленность, 110, 120</v>
          </cell>
          <cell r="C8">
            <v>1.7</v>
          </cell>
          <cell r="D8">
            <v>0.3</v>
          </cell>
        </row>
        <row r="9">
          <cell r="A9">
            <v>9</v>
          </cell>
          <cell r="B9" t="str">
            <v>С. Обрабатывающая промышленность, 131-133, 139, 141-143, 151-152</v>
          </cell>
          <cell r="C9">
            <v>1.3</v>
          </cell>
          <cell r="D9">
            <v>0.2</v>
          </cell>
        </row>
        <row r="10">
          <cell r="A10">
            <v>10</v>
          </cell>
          <cell r="B10" t="str">
            <v>С. Обрабатывающая промышленность, 161-162, 171-172, 181-182</v>
          </cell>
          <cell r="C10">
            <v>1.3</v>
          </cell>
          <cell r="D10">
            <v>0.2</v>
          </cell>
        </row>
        <row r="11">
          <cell r="A11">
            <v>11</v>
          </cell>
          <cell r="B11" t="str">
            <v>С. Обрабатывающая промышленность, 191</v>
          </cell>
          <cell r="C11">
            <v>1.4</v>
          </cell>
          <cell r="D11">
            <v>0.2</v>
          </cell>
        </row>
        <row r="12">
          <cell r="A12">
            <v>12</v>
          </cell>
          <cell r="B12" t="str">
            <v>С. Обрабатывающая промышленность, 192</v>
          </cell>
          <cell r="C12">
            <v>1.7</v>
          </cell>
          <cell r="D12">
            <v>0.3</v>
          </cell>
        </row>
        <row r="13">
          <cell r="A13">
            <v>13</v>
          </cell>
          <cell r="B13" t="str">
            <v>С. Обрабатывающая промышленность, подкласс 19201</v>
          </cell>
          <cell r="C13">
            <v>1.4</v>
          </cell>
          <cell r="D13">
            <v>0.2</v>
          </cell>
        </row>
        <row r="14">
          <cell r="A14">
            <v>14</v>
          </cell>
          <cell r="B14" t="str">
            <v>С. Обрабатывающая промышленность, 201-206, 211-212</v>
          </cell>
          <cell r="C14">
            <v>1.4</v>
          </cell>
          <cell r="D14">
            <v>0.2</v>
          </cell>
        </row>
        <row r="15">
          <cell r="A15">
            <v>15</v>
          </cell>
          <cell r="B15" t="str">
            <v>С. Обрабатывающая промышленность, 221-222</v>
          </cell>
          <cell r="C15">
            <v>1.3</v>
          </cell>
          <cell r="D15">
            <v>0.2</v>
          </cell>
        </row>
        <row r="16">
          <cell r="A16">
            <v>16</v>
          </cell>
          <cell r="B16" t="str">
            <v>С. Обрабатывающая промышленность, 231-237, 239</v>
          </cell>
          <cell r="C16">
            <v>1.2</v>
          </cell>
          <cell r="D16">
            <v>0.15</v>
          </cell>
        </row>
        <row r="17">
          <cell r="A17">
            <v>17</v>
          </cell>
          <cell r="B17" t="str">
            <v>С. Обрабатывающая промышленность, 241, 242, 244, 245</v>
          </cell>
          <cell r="C17">
            <v>1.3</v>
          </cell>
          <cell r="D17">
            <v>0.2</v>
          </cell>
        </row>
        <row r="18">
          <cell r="A18">
            <v>18</v>
          </cell>
          <cell r="B18" t="str">
            <v>С. Обрабатывающая промышленность, 243</v>
          </cell>
          <cell r="C18">
            <v>1.2</v>
          </cell>
          <cell r="D18">
            <v>0.15</v>
          </cell>
        </row>
        <row r="19">
          <cell r="A19">
            <v>19</v>
          </cell>
          <cell r="B19" t="str">
            <v>С. Обрабатывающая промышленность, 251</v>
          </cell>
          <cell r="C19">
            <v>1.2</v>
          </cell>
          <cell r="D19">
            <v>0.15</v>
          </cell>
        </row>
        <row r="20">
          <cell r="A20">
            <v>20</v>
          </cell>
          <cell r="B20" t="str">
            <v>С. Обрабатывающая промышленность, 252-257, 259</v>
          </cell>
          <cell r="C20">
            <v>1.3</v>
          </cell>
          <cell r="D20">
            <v>0.2</v>
          </cell>
        </row>
        <row r="21">
          <cell r="A21">
            <v>21</v>
          </cell>
          <cell r="B21" t="str">
            <v>С. Обрабатывающая промышленность, 261-267</v>
          </cell>
          <cell r="C21">
            <v>1.3</v>
          </cell>
          <cell r="D21">
            <v>0.2</v>
          </cell>
        </row>
        <row r="22">
          <cell r="A22">
            <v>22</v>
          </cell>
          <cell r="B22" t="str">
            <v>С. Обрабатывающая промышленность, 268</v>
          </cell>
          <cell r="C22">
            <v>1.4</v>
          </cell>
          <cell r="D22">
            <v>0.2</v>
          </cell>
        </row>
        <row r="23">
          <cell r="A23">
            <v>23</v>
          </cell>
          <cell r="B23" t="str">
            <v>С. Обрабатывающая промышленность, 271-275, 279</v>
          </cell>
          <cell r="C23">
            <v>1.3</v>
          </cell>
          <cell r="D23">
            <v>0.2</v>
          </cell>
        </row>
        <row r="24">
          <cell r="A24">
            <v>24</v>
          </cell>
          <cell r="B24" t="str">
            <v>С. Обрабатывающая промышленность, 281-282, 284, 289</v>
          </cell>
          <cell r="C24">
            <v>1.3</v>
          </cell>
          <cell r="D24">
            <v>0.2</v>
          </cell>
        </row>
        <row r="25">
          <cell r="A25">
            <v>25</v>
          </cell>
          <cell r="B25" t="str">
            <v>С. Обрабатывающая промышленность, 283</v>
          </cell>
          <cell r="C25">
            <v>1.6</v>
          </cell>
          <cell r="D25">
            <v>0.1</v>
          </cell>
        </row>
        <row r="26">
          <cell r="A26">
            <v>26</v>
          </cell>
          <cell r="B26" t="str">
            <v>С. Обрабатывающая промышленность, 291-293, 301-304, 309</v>
          </cell>
          <cell r="C26">
            <v>1.3</v>
          </cell>
          <cell r="D26">
            <v>0.2</v>
          </cell>
        </row>
        <row r="27">
          <cell r="A27">
            <v>27</v>
          </cell>
          <cell r="B27" t="str">
            <v>С. Обрабатывающая промышленность, 310, 321-322, 324, 329</v>
          </cell>
          <cell r="C27">
            <v>1.7</v>
          </cell>
          <cell r="D27">
            <v>0.3</v>
          </cell>
        </row>
        <row r="28">
          <cell r="A28">
            <v>28</v>
          </cell>
          <cell r="B28" t="str">
            <v>С. Обрабатывающая промышленность, 323, 325, 331-332</v>
          </cell>
          <cell r="C28">
            <v>1.3</v>
          </cell>
          <cell r="D28">
            <v>0.2</v>
          </cell>
        </row>
        <row r="29">
          <cell r="A29">
            <v>29</v>
          </cell>
          <cell r="B29" t="str">
            <v>D. Снабжение электроэнергией, газом, паром, горячей водой и кондиционированным воздухом, 351</v>
          </cell>
          <cell r="C29">
            <v>1.1000000000000001</v>
          </cell>
          <cell r="D29">
            <v>0.25</v>
          </cell>
        </row>
        <row r="30">
          <cell r="A30">
            <v>30</v>
          </cell>
          <cell r="B30" t="str">
            <v>D. Снабжение электроэнергией, газом, паром, горячей водой и кондиционированным воздухом, 352</v>
          </cell>
          <cell r="C30">
            <v>1.01</v>
          </cell>
          <cell r="D30">
            <v>0.3</v>
          </cell>
        </row>
        <row r="31">
          <cell r="A31">
            <v>31</v>
          </cell>
          <cell r="B31" t="str">
            <v>D. Снабжение электроэнергией, газом, паром, горячей водой и кондиционированным воздухом, 353</v>
          </cell>
          <cell r="C31">
            <v>1.1000000000000001</v>
          </cell>
          <cell r="D31">
            <v>0.1</v>
          </cell>
        </row>
        <row r="32">
          <cell r="A32">
            <v>32</v>
          </cell>
          <cell r="B32" t="str">
            <v>5. Е. Водоснабжение; сбор, обработка и удаление отходов, деятельность по ликвидации загрязнений, 360-370, 381-382, 390</v>
          </cell>
          <cell r="C32">
            <v>1.1000000000000001</v>
          </cell>
          <cell r="D32">
            <v>0.1</v>
          </cell>
        </row>
        <row r="33">
          <cell r="A33">
            <v>33</v>
          </cell>
          <cell r="B33" t="str">
            <v>5. Е. Водоснабжение; сбор, обработка и удаление отходов, деятельность по ликвидации загрязнений, 383</v>
          </cell>
          <cell r="C33">
            <v>1.7</v>
          </cell>
          <cell r="D33">
            <v>0.3</v>
          </cell>
        </row>
        <row r="34">
          <cell r="A34">
            <v>34</v>
          </cell>
          <cell r="B34" t="str">
            <v>6. F. Строительство, 411</v>
          </cell>
          <cell r="C34">
            <v>1.1000000000000001</v>
          </cell>
          <cell r="D34">
            <v>0.1</v>
          </cell>
        </row>
        <row r="35">
          <cell r="A35">
            <v>35</v>
          </cell>
          <cell r="B35" t="str">
            <v>6. F. Строительство, 412, 421-422, 429, 431-433, 439</v>
          </cell>
          <cell r="C35">
            <v>1.2</v>
          </cell>
          <cell r="D35">
            <v>0.15</v>
          </cell>
        </row>
        <row r="36">
          <cell r="A36">
            <v>36</v>
          </cell>
          <cell r="B36" t="str">
            <v>7. G. Оптовая и розничная торговля; ремонт автомобилей и мотоциклов, 451-454, 461-467, 469, 471-479</v>
          </cell>
          <cell r="C36">
            <v>1</v>
          </cell>
          <cell r="D36">
            <v>0.1</v>
          </cell>
        </row>
        <row r="37">
          <cell r="A37">
            <v>37</v>
          </cell>
          <cell r="B37" t="str">
            <v>8. H. Транспортная деятельность, складирование, почтовая и курьерская деятельность, 491-495, 501-504, 511-512, 521-522</v>
          </cell>
          <cell r="C37">
            <v>1.1499999999999999</v>
          </cell>
          <cell r="D37">
            <v>0.15</v>
          </cell>
        </row>
        <row r="38">
          <cell r="A38">
            <v>38</v>
          </cell>
          <cell r="B38" t="str">
            <v>8. H. Транспортная деятельность, складирование, почтовая и курьерская деятельность, 531-532</v>
          </cell>
          <cell r="C38">
            <v>1</v>
          </cell>
          <cell r="D38">
            <v>0.05</v>
          </cell>
        </row>
        <row r="39">
          <cell r="A39">
            <v>39</v>
          </cell>
          <cell r="B39" t="str">
            <v>9. I. Услуги по временному проживанию и питанию, 551-553, 559</v>
          </cell>
          <cell r="C39">
            <v>1.1000000000000001</v>
          </cell>
          <cell r="D39">
            <v>0.1</v>
          </cell>
        </row>
        <row r="40">
          <cell r="A40">
            <v>40</v>
          </cell>
          <cell r="B40" t="str">
            <v>9. I. Услуги по временному проживанию и питанию, 561-563</v>
          </cell>
          <cell r="C40">
            <v>1</v>
          </cell>
          <cell r="D40">
            <v>0.1</v>
          </cell>
        </row>
        <row r="41">
          <cell r="A41">
            <v>41</v>
          </cell>
          <cell r="B41" t="str">
            <v>10. J. Информация и связь, 581</v>
          </cell>
          <cell r="C41">
            <v>1.1000000000000001</v>
          </cell>
          <cell r="D41">
            <v>0.15</v>
          </cell>
        </row>
        <row r="42">
          <cell r="A42">
            <v>42</v>
          </cell>
          <cell r="B42" t="str">
            <v>10. J. Информация и связь, 582</v>
          </cell>
          <cell r="C42">
            <v>1.3</v>
          </cell>
          <cell r="D42">
            <v>0.2</v>
          </cell>
        </row>
        <row r="43">
          <cell r="A43">
            <v>43</v>
          </cell>
          <cell r="B43" t="str">
            <v>10. J. Информация и связь, 591</v>
          </cell>
          <cell r="C43">
            <v>1.1000000000000001</v>
          </cell>
          <cell r="D43">
            <v>0.1</v>
          </cell>
        </row>
        <row r="44">
          <cell r="A44">
            <v>44</v>
          </cell>
          <cell r="B44" t="str">
            <v>10. J. Информация и связь, 592</v>
          </cell>
          <cell r="C44">
            <v>1.1000000000000001</v>
          </cell>
          <cell r="D44">
            <v>0.15</v>
          </cell>
        </row>
        <row r="45">
          <cell r="A45">
            <v>45</v>
          </cell>
          <cell r="B45" t="str">
            <v>10. J. Информация и связь, 601-602, 611-613, 619</v>
          </cell>
          <cell r="C45">
            <v>1.1000000000000001</v>
          </cell>
          <cell r="D45">
            <v>0.15</v>
          </cell>
        </row>
        <row r="46">
          <cell r="A46">
            <v>46</v>
          </cell>
          <cell r="B46" t="str">
            <v>10. J. Информация и связь, 620, 631</v>
          </cell>
          <cell r="C46">
            <v>1.3</v>
          </cell>
          <cell r="D46">
            <v>0.2</v>
          </cell>
        </row>
        <row r="47">
          <cell r="A47">
            <v>47</v>
          </cell>
          <cell r="B47" t="str">
            <v>10. J. Информация и связь, 639</v>
          </cell>
          <cell r="C47">
            <v>1.1000000000000001</v>
          </cell>
          <cell r="D47">
            <v>0.1</v>
          </cell>
        </row>
        <row r="48">
          <cell r="A48">
            <v>48</v>
          </cell>
          <cell r="B48" t="str">
            <v>K. Финансовая и страховая деятельность, 641-643</v>
          </cell>
          <cell r="C48">
            <v>1.5</v>
          </cell>
          <cell r="D48">
            <v>0.2</v>
          </cell>
        </row>
        <row r="49">
          <cell r="A49">
            <v>49</v>
          </cell>
          <cell r="B49" t="str">
            <v>K. Финансовая и страховая деятельность, 649</v>
          </cell>
          <cell r="C49">
            <v>1.1000000000000001</v>
          </cell>
          <cell r="D49">
            <v>0.1</v>
          </cell>
        </row>
        <row r="50">
          <cell r="A50">
            <v>50</v>
          </cell>
          <cell r="B50" t="str">
            <v>K. Финансовая и страховая деятельность, 651-653, 661-663</v>
          </cell>
          <cell r="C50">
            <v>1.5</v>
          </cell>
          <cell r="D50">
            <v>0.2</v>
          </cell>
        </row>
        <row r="51">
          <cell r="A51">
            <v>51</v>
          </cell>
          <cell r="B51" t="str">
            <v>L. Операции с недвижимым имуществом, 681-682</v>
          </cell>
          <cell r="C51">
            <v>1.1000000000000001</v>
          </cell>
          <cell r="D51">
            <v>0.1</v>
          </cell>
        </row>
        <row r="52">
          <cell r="A52">
            <v>52</v>
          </cell>
          <cell r="B52" t="str">
            <v>L. Операции с недвижимым имуществом, 683</v>
          </cell>
          <cell r="C52">
            <v>1</v>
          </cell>
          <cell r="D52">
            <v>0.05</v>
          </cell>
        </row>
        <row r="53">
          <cell r="A53">
            <v>53</v>
          </cell>
          <cell r="B53" t="str">
            <v>М. Профессиональная, научная и техническая деятельность, 691-692, 701-702, 711</v>
          </cell>
          <cell r="C53">
            <v>1</v>
          </cell>
          <cell r="D53">
            <v>0.05</v>
          </cell>
        </row>
        <row r="54">
          <cell r="A54">
            <v>54</v>
          </cell>
          <cell r="B54" t="str">
            <v>М. Профессиональная, научная и техническая деятельность, 712</v>
          </cell>
          <cell r="C54">
            <v>1.2</v>
          </cell>
          <cell r="D54">
            <v>0.15</v>
          </cell>
        </row>
        <row r="55">
          <cell r="A55">
            <v>55</v>
          </cell>
          <cell r="B55" t="str">
            <v>М. Профессиональная, научная и техническая деятельность, 721-722</v>
          </cell>
          <cell r="C55">
            <v>1.1499999999999999</v>
          </cell>
          <cell r="D55">
            <v>0.2</v>
          </cell>
        </row>
        <row r="56">
          <cell r="A56">
            <v>56</v>
          </cell>
          <cell r="B56" t="str">
            <v>М. Профессиональная, научная и техническая деятельность, 731</v>
          </cell>
          <cell r="C56">
            <v>1.2</v>
          </cell>
          <cell r="D56">
            <v>0.15</v>
          </cell>
        </row>
        <row r="57">
          <cell r="A57">
            <v>57</v>
          </cell>
          <cell r="B57" t="str">
            <v>М. Профессиональная, научная и техническая деятельность, 732</v>
          </cell>
          <cell r="C57">
            <v>1</v>
          </cell>
          <cell r="D57">
            <v>0.05</v>
          </cell>
        </row>
        <row r="58">
          <cell r="A58">
            <v>58</v>
          </cell>
          <cell r="B58" t="str">
            <v>М. Профессиональная, научная и техническая деятельность, 741, 743, 749</v>
          </cell>
          <cell r="C58">
            <v>1.2</v>
          </cell>
          <cell r="D58">
            <v>0.15</v>
          </cell>
        </row>
        <row r="59">
          <cell r="A59">
            <v>59</v>
          </cell>
          <cell r="B59" t="str">
            <v>М. Профессиональная, научная и техническая деятельность, 742</v>
          </cell>
          <cell r="C59">
            <v>1.1000000000000001</v>
          </cell>
          <cell r="D59">
            <v>0.1</v>
          </cell>
        </row>
        <row r="60">
          <cell r="A60">
            <v>60</v>
          </cell>
          <cell r="B60" t="str">
            <v>М. Профессиональная, научная и техническая деятельность, 750</v>
          </cell>
          <cell r="C60">
            <v>1.5</v>
          </cell>
          <cell r="D60">
            <v>0.2</v>
          </cell>
        </row>
        <row r="61">
          <cell r="A61">
            <v>61</v>
          </cell>
          <cell r="B61" t="str">
            <v>14. N. Деятельность в сфере административных и вспомогательных услуг, 771-773</v>
          </cell>
          <cell r="C61">
            <v>1.1000000000000001</v>
          </cell>
          <cell r="D61">
            <v>0.1</v>
          </cell>
        </row>
        <row r="62">
          <cell r="A62">
            <v>62</v>
          </cell>
          <cell r="B62" t="str">
            <v>14. N. Деятельность в сфере административных и вспомогательных услуг, 774</v>
          </cell>
          <cell r="C62">
            <v>1</v>
          </cell>
          <cell r="D62">
            <v>0.05</v>
          </cell>
        </row>
        <row r="63">
          <cell r="A63">
            <v>63</v>
          </cell>
          <cell r="B63" t="str">
            <v>14. N. Деятельность в сфере административных и вспомогательных услуг, 781-783</v>
          </cell>
          <cell r="C63">
            <v>1.2</v>
          </cell>
          <cell r="D63">
            <v>0.15</v>
          </cell>
        </row>
        <row r="64">
          <cell r="A64">
            <v>64</v>
          </cell>
          <cell r="B64" t="str">
            <v>14. N. Деятельность в сфере административных и вспомогательных услуг, 791, 799</v>
          </cell>
          <cell r="C64">
            <v>1.1499999999999999</v>
          </cell>
          <cell r="D64">
            <v>0.15</v>
          </cell>
        </row>
        <row r="65">
          <cell r="A65">
            <v>65</v>
          </cell>
          <cell r="B65" t="str">
            <v>14. N. Деятельность в сфере административных и вспомогательных услуг, 801-803</v>
          </cell>
          <cell r="C65">
            <v>1.2</v>
          </cell>
          <cell r="D65">
            <v>0.15</v>
          </cell>
        </row>
        <row r="66">
          <cell r="A66">
            <v>66</v>
          </cell>
          <cell r="B66" t="str">
            <v>14. N. Деятельность в сфере административных и вспомогательных услуг, 811-812</v>
          </cell>
          <cell r="C66">
            <v>1.1000000000000001</v>
          </cell>
          <cell r="D66">
            <v>0.1</v>
          </cell>
        </row>
        <row r="67">
          <cell r="A67">
            <v>67</v>
          </cell>
          <cell r="B67" t="str">
            <v>14. N. Деятельность в сфере административных и вспомогательных услуг, 813</v>
          </cell>
          <cell r="C67">
            <v>1.5</v>
          </cell>
          <cell r="D67">
            <v>0.2</v>
          </cell>
        </row>
        <row r="68">
          <cell r="A68">
            <v>68</v>
          </cell>
          <cell r="B68" t="str">
            <v>14. N. Деятельность в сфере административных и вспомогательных услуг, 821-823, 829</v>
          </cell>
          <cell r="C68">
            <v>1.2</v>
          </cell>
          <cell r="D68">
            <v>0.15</v>
          </cell>
        </row>
        <row r="69">
          <cell r="A69">
            <v>69</v>
          </cell>
          <cell r="B69" t="str">
            <v>15. Q. Здравоохранение и социальные услуги, 861</v>
          </cell>
          <cell r="C69">
            <v>1.1000000000000001</v>
          </cell>
          <cell r="D69">
            <v>0.1</v>
          </cell>
        </row>
        <row r="70">
          <cell r="A70">
            <v>70</v>
          </cell>
          <cell r="B70" t="str">
            <v>16. R. Творчество, спорт, развлечения и отдых, 931</v>
          </cell>
          <cell r="C70">
            <v>1.1000000000000001</v>
          </cell>
          <cell r="D70">
            <v>0.1</v>
          </cell>
        </row>
        <row r="71">
          <cell r="A71">
            <v>71</v>
          </cell>
          <cell r="B71" t="str">
            <v>17. S. Предоставление прочих видов услуг, 941-942, 949</v>
          </cell>
          <cell r="C71">
            <v>1.1000000000000001</v>
          </cell>
          <cell r="D71">
            <v>0.1</v>
          </cell>
        </row>
        <row r="72">
          <cell r="A72">
            <v>72</v>
          </cell>
          <cell r="B72" t="str">
            <v>17. S. Предоставление прочих видов услуг, 951</v>
          </cell>
          <cell r="C72">
            <v>1.3</v>
          </cell>
          <cell r="D72">
            <v>0.2</v>
          </cell>
        </row>
        <row r="73">
          <cell r="A73">
            <v>73</v>
          </cell>
          <cell r="B73" t="str">
            <v>17. S. Предоставление прочих видов услуг, 952</v>
          </cell>
          <cell r="C73">
            <v>1</v>
          </cell>
          <cell r="D73">
            <v>0.1</v>
          </cell>
        </row>
        <row r="74">
          <cell r="A74">
            <v>74</v>
          </cell>
          <cell r="B74" t="str">
            <v>17. S. Предоставление прочих видов услуг, 960</v>
          </cell>
          <cell r="C74">
            <v>1.1000000000000001</v>
          </cell>
          <cell r="D74">
            <v>0.1</v>
          </cell>
        </row>
        <row r="75">
          <cell r="A75">
            <v>75</v>
          </cell>
          <cell r="B75" t="str">
            <v>18. Прочие виды экономической деятельности</v>
          </cell>
          <cell r="C75">
            <v>1.5</v>
          </cell>
          <cell r="D75">
            <v>0.2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прил 1"/>
      <sheetName val="прил 2"/>
      <sheetName val="прил 3"/>
      <sheetName val="прил 4"/>
      <sheetName val="прил 4 (2)"/>
      <sheetName val="прил 5"/>
      <sheetName val="Чист.активы"/>
      <sheetName val="АнализФинСост-1"/>
      <sheetName val="АнализФинСост-2"/>
      <sheetName val="АнализСтрАкт"/>
      <sheetName val="АнализСтрПас"/>
      <sheetName val="Приложение"/>
    </sheetNames>
    <sheetDataSet>
      <sheetData sheetId="0"/>
      <sheetData sheetId="1">
        <row r="8">
          <cell r="F8" t="str">
            <v>ООО "Брокерская компания "Аналитик"</v>
          </cell>
        </row>
        <row r="9">
          <cell r="F9">
            <v>190381679</v>
          </cell>
        </row>
        <row r="10">
          <cell r="F10">
            <v>66121</v>
          </cell>
        </row>
        <row r="11">
          <cell r="F11" t="str">
            <v>ООО</v>
          </cell>
        </row>
        <row r="13">
          <cell r="F13" t="str">
            <v>тыс.руб.</v>
          </cell>
        </row>
        <row r="14">
          <cell r="F14" t="str">
            <v>220070 г. Минск, ул. Чеботарева, 2а-24</v>
          </cell>
        </row>
        <row r="24">
          <cell r="I24">
            <v>0</v>
          </cell>
          <cell r="N24">
            <v>0</v>
          </cell>
        </row>
        <row r="25">
          <cell r="I25">
            <v>0</v>
          </cell>
          <cell r="N25">
            <v>0</v>
          </cell>
        </row>
        <row r="28">
          <cell r="I28">
            <v>0</v>
          </cell>
          <cell r="N28">
            <v>0</v>
          </cell>
        </row>
        <row r="29">
          <cell r="I29">
            <v>0</v>
          </cell>
          <cell r="N29">
            <v>0</v>
          </cell>
        </row>
        <row r="30">
          <cell r="I30">
            <v>0</v>
          </cell>
          <cell r="N30">
            <v>0</v>
          </cell>
        </row>
        <row r="31">
          <cell r="I31">
            <v>0</v>
          </cell>
          <cell r="N31">
            <v>0</v>
          </cell>
        </row>
        <row r="32">
          <cell r="I32">
            <v>107</v>
          </cell>
          <cell r="N32">
            <v>64</v>
          </cell>
        </row>
        <row r="33">
          <cell r="I33">
            <v>0</v>
          </cell>
          <cell r="N33">
            <v>0</v>
          </cell>
        </row>
        <row r="34">
          <cell r="I34">
            <v>0</v>
          </cell>
          <cell r="N34">
            <v>0</v>
          </cell>
        </row>
        <row r="35">
          <cell r="I35">
            <v>0</v>
          </cell>
          <cell r="N35">
            <v>0</v>
          </cell>
        </row>
        <row r="40">
          <cell r="I40">
            <v>1</v>
          </cell>
          <cell r="N40">
            <v>1</v>
          </cell>
        </row>
        <row r="41">
          <cell r="I41">
            <v>0</v>
          </cell>
          <cell r="N41">
            <v>0</v>
          </cell>
        </row>
        <row r="42">
          <cell r="I42">
            <v>0</v>
          </cell>
          <cell r="N42">
            <v>0</v>
          </cell>
        </row>
        <row r="43">
          <cell r="I43">
            <v>0</v>
          </cell>
          <cell r="N43">
            <v>0</v>
          </cell>
        </row>
        <row r="44">
          <cell r="I44">
            <v>0</v>
          </cell>
          <cell r="N44">
            <v>0</v>
          </cell>
        </row>
        <row r="45">
          <cell r="I45">
            <v>0</v>
          </cell>
          <cell r="N45">
            <v>0</v>
          </cell>
        </row>
        <row r="46">
          <cell r="I46">
            <v>0</v>
          </cell>
          <cell r="N46">
            <v>0</v>
          </cell>
        </row>
        <row r="47">
          <cell r="I47">
            <v>0</v>
          </cell>
          <cell r="N47">
            <v>0</v>
          </cell>
        </row>
        <row r="48">
          <cell r="I48">
            <v>3</v>
          </cell>
          <cell r="N48">
            <v>2</v>
          </cell>
        </row>
        <row r="49">
          <cell r="I49">
            <v>2</v>
          </cell>
          <cell r="N49">
            <v>1</v>
          </cell>
        </row>
        <row r="50">
          <cell r="I50">
            <v>148</v>
          </cell>
          <cell r="N50">
            <v>30</v>
          </cell>
        </row>
        <row r="51">
          <cell r="I51">
            <v>65</v>
          </cell>
          <cell r="N51">
            <v>6</v>
          </cell>
        </row>
        <row r="52">
          <cell r="I52">
            <v>0</v>
          </cell>
          <cell r="N52">
            <v>0</v>
          </cell>
        </row>
        <row r="61">
          <cell r="I61">
            <v>162</v>
          </cell>
          <cell r="N61">
            <v>12</v>
          </cell>
        </row>
        <row r="62">
          <cell r="I62">
            <v>0</v>
          </cell>
          <cell r="N62">
            <v>0</v>
          </cell>
        </row>
        <row r="63">
          <cell r="I63">
            <v>0</v>
          </cell>
          <cell r="N63">
            <v>0</v>
          </cell>
        </row>
        <row r="64">
          <cell r="I64">
            <v>0</v>
          </cell>
          <cell r="N64">
            <v>0</v>
          </cell>
        </row>
        <row r="65">
          <cell r="I65">
            <v>0</v>
          </cell>
          <cell r="N65">
            <v>0</v>
          </cell>
        </row>
        <row r="66">
          <cell r="I66">
            <v>111</v>
          </cell>
          <cell r="N66">
            <v>89</v>
          </cell>
        </row>
        <row r="67">
          <cell r="N67">
            <v>0</v>
          </cell>
        </row>
        <row r="68">
          <cell r="I68">
            <v>0</v>
          </cell>
          <cell r="N68">
            <v>0</v>
          </cell>
        </row>
        <row r="71">
          <cell r="I71">
            <v>0</v>
          </cell>
          <cell r="N71">
            <v>0</v>
          </cell>
        </row>
        <row r="72">
          <cell r="I72">
            <v>0</v>
          </cell>
          <cell r="N72">
            <v>0</v>
          </cell>
        </row>
        <row r="73">
          <cell r="I73">
            <v>0</v>
          </cell>
          <cell r="N73">
            <v>0</v>
          </cell>
        </row>
        <row r="74">
          <cell r="I74">
            <v>0</v>
          </cell>
          <cell r="N74">
            <v>0</v>
          </cell>
        </row>
        <row r="75">
          <cell r="I75">
            <v>0</v>
          </cell>
          <cell r="N75">
            <v>0</v>
          </cell>
        </row>
        <row r="76">
          <cell r="I76">
            <v>0</v>
          </cell>
          <cell r="N76">
            <v>0</v>
          </cell>
        </row>
        <row r="79">
          <cell r="I79">
            <v>0</v>
          </cell>
          <cell r="N79">
            <v>0</v>
          </cell>
        </row>
        <row r="80">
          <cell r="I80">
            <v>0</v>
          </cell>
          <cell r="N80">
            <v>0</v>
          </cell>
        </row>
        <row r="83">
          <cell r="I83">
            <v>1</v>
          </cell>
          <cell r="N83">
            <v>0</v>
          </cell>
        </row>
        <row r="84">
          <cell r="N84">
            <v>0</v>
          </cell>
        </row>
        <row r="85">
          <cell r="I85">
            <v>0</v>
          </cell>
          <cell r="N85">
            <v>0</v>
          </cell>
        </row>
        <row r="86">
          <cell r="I86">
            <v>0</v>
          </cell>
          <cell r="N86">
            <v>0</v>
          </cell>
        </row>
        <row r="87">
          <cell r="I87">
            <v>1</v>
          </cell>
          <cell r="N87">
            <v>0</v>
          </cell>
        </row>
        <row r="88">
          <cell r="I88">
            <v>0</v>
          </cell>
          <cell r="N88">
            <v>0</v>
          </cell>
        </row>
        <row r="89">
          <cell r="I89">
            <v>0</v>
          </cell>
          <cell r="N89">
            <v>0</v>
          </cell>
        </row>
        <row r="90">
          <cell r="I90">
            <v>51</v>
          </cell>
          <cell r="N90">
            <v>3</v>
          </cell>
        </row>
        <row r="91">
          <cell r="I91">
            <v>0</v>
          </cell>
          <cell r="N91">
            <v>0</v>
          </cell>
        </row>
        <row r="92">
          <cell r="I92">
            <v>0</v>
          </cell>
          <cell r="N92">
            <v>0</v>
          </cell>
        </row>
        <row r="93">
          <cell r="I93">
            <v>0</v>
          </cell>
          <cell r="N93">
            <v>0</v>
          </cell>
        </row>
        <row r="94">
          <cell r="I94">
            <v>0</v>
          </cell>
          <cell r="N94">
            <v>0</v>
          </cell>
        </row>
      </sheetData>
      <sheetData sheetId="2">
        <row r="19">
          <cell r="J19">
            <v>48</v>
          </cell>
          <cell r="O19">
            <v>27</v>
          </cell>
        </row>
        <row r="20">
          <cell r="J20">
            <v>30</v>
          </cell>
          <cell r="O20">
            <v>20</v>
          </cell>
        </row>
        <row r="22">
          <cell r="J22">
            <v>24</v>
          </cell>
          <cell r="O22">
            <v>22</v>
          </cell>
        </row>
        <row r="23">
          <cell r="J23">
            <v>0</v>
          </cell>
          <cell r="O23">
            <v>0</v>
          </cell>
        </row>
        <row r="25">
          <cell r="J25">
            <v>0</v>
          </cell>
          <cell r="O25">
            <v>0</v>
          </cell>
        </row>
        <row r="26">
          <cell r="J26">
            <v>4</v>
          </cell>
          <cell r="O26">
            <v>0</v>
          </cell>
        </row>
        <row r="30">
          <cell r="J30">
            <v>0</v>
          </cell>
          <cell r="O30">
            <v>0</v>
          </cell>
        </row>
        <row r="31">
          <cell r="J31">
            <v>7</v>
          </cell>
          <cell r="O31">
            <v>4</v>
          </cell>
        </row>
        <row r="32">
          <cell r="J32">
            <v>0</v>
          </cell>
          <cell r="O32">
            <v>0</v>
          </cell>
        </row>
        <row r="33">
          <cell r="J33">
            <v>36</v>
          </cell>
          <cell r="O33">
            <v>19</v>
          </cell>
        </row>
        <row r="36">
          <cell r="J36">
            <v>0</v>
          </cell>
          <cell r="O36">
            <v>0</v>
          </cell>
        </row>
        <row r="37">
          <cell r="J37">
            <v>12</v>
          </cell>
          <cell r="O37">
            <v>9</v>
          </cell>
        </row>
        <row r="40">
          <cell r="J40">
            <v>0</v>
          </cell>
          <cell r="O40">
            <v>0</v>
          </cell>
        </row>
        <row r="41">
          <cell r="J41">
            <v>1</v>
          </cell>
          <cell r="O41">
            <v>1</v>
          </cell>
        </row>
        <row r="44">
          <cell r="J44">
            <v>0</v>
          </cell>
          <cell r="O44">
            <v>0</v>
          </cell>
        </row>
        <row r="45">
          <cell r="J45">
            <v>0</v>
          </cell>
          <cell r="O45">
            <v>0</v>
          </cell>
        </row>
        <row r="46">
          <cell r="J46">
            <v>0</v>
          </cell>
          <cell r="O46">
            <v>0</v>
          </cell>
        </row>
        <row r="49">
          <cell r="J49">
            <v>0</v>
          </cell>
          <cell r="O49">
            <v>0</v>
          </cell>
        </row>
        <row r="50">
          <cell r="J50">
            <v>0</v>
          </cell>
          <cell r="O50">
            <v>0</v>
          </cell>
        </row>
        <row r="51">
          <cell r="J51">
            <v>0</v>
          </cell>
          <cell r="O51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5">
          <cell r="J55">
            <v>0</v>
          </cell>
          <cell r="O55">
            <v>0</v>
          </cell>
        </row>
        <row r="56">
          <cell r="J56">
            <v>0</v>
          </cell>
          <cell r="O56">
            <v>0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</sheetData>
      <sheetData sheetId="3"/>
      <sheetData sheetId="4">
        <row r="23">
          <cell r="J23">
            <v>49264.09</v>
          </cell>
          <cell r="O23">
            <v>28</v>
          </cell>
        </row>
        <row r="26">
          <cell r="J26">
            <v>1482143.42</v>
          </cell>
          <cell r="O26">
            <v>10260</v>
          </cell>
        </row>
        <row r="29">
          <cell r="J29">
            <v>15591.640000000001</v>
          </cell>
          <cell r="O29">
            <v>12</v>
          </cell>
        </row>
        <row r="30">
          <cell r="J30">
            <v>6696.37</v>
          </cell>
          <cell r="O30">
            <v>8</v>
          </cell>
        </row>
        <row r="31">
          <cell r="J31">
            <v>7771.34</v>
          </cell>
          <cell r="O31">
            <v>6</v>
          </cell>
        </row>
        <row r="32">
          <cell r="J32">
            <v>1429144.13</v>
          </cell>
          <cell r="O32">
            <v>10259</v>
          </cell>
        </row>
        <row r="39">
          <cell r="J39">
            <v>6926.85</v>
          </cell>
          <cell r="O39">
            <v>4</v>
          </cell>
        </row>
        <row r="40">
          <cell r="J40">
            <v>0</v>
          </cell>
          <cell r="O40">
            <v>1</v>
          </cell>
        </row>
        <row r="41">
          <cell r="J41">
            <v>0</v>
          </cell>
          <cell r="O41">
            <v>0</v>
          </cell>
        </row>
        <row r="45">
          <cell r="J45">
            <v>0</v>
          </cell>
        </row>
        <row r="46">
          <cell r="J46">
            <v>132766.16</v>
          </cell>
          <cell r="O46">
            <v>17</v>
          </cell>
        </row>
        <row r="47">
          <cell r="J47">
            <v>37300</v>
          </cell>
          <cell r="O47">
            <v>0</v>
          </cell>
        </row>
        <row r="52">
          <cell r="J52">
            <v>0</v>
          </cell>
          <cell r="O52">
            <v>0</v>
          </cell>
        </row>
        <row r="53">
          <cell r="J53">
            <v>0</v>
          </cell>
          <cell r="O53">
            <v>0</v>
          </cell>
        </row>
        <row r="54">
          <cell r="J54">
            <v>150000</v>
          </cell>
          <cell r="O54">
            <v>0</v>
          </cell>
        </row>
        <row r="55">
          <cell r="J55">
            <v>321.68</v>
          </cell>
        </row>
        <row r="58">
          <cell r="J58">
            <v>0</v>
          </cell>
          <cell r="O58">
            <v>0</v>
          </cell>
        </row>
        <row r="59">
          <cell r="J59">
            <v>0</v>
          </cell>
          <cell r="O59">
            <v>0</v>
          </cell>
        </row>
        <row r="61">
          <cell r="J61">
            <v>0</v>
          </cell>
        </row>
        <row r="65">
          <cell r="J65">
            <v>6619.69</v>
          </cell>
          <cell r="O65">
            <v>6</v>
          </cell>
        </row>
      </sheetData>
      <sheetData sheetId="5"/>
      <sheetData sheetId="6">
        <row r="20">
          <cell r="J20">
            <v>0</v>
          </cell>
          <cell r="O20">
            <v>0</v>
          </cell>
        </row>
        <row r="23">
          <cell r="J23">
            <v>0</v>
          </cell>
          <cell r="O23">
            <v>0</v>
          </cell>
        </row>
        <row r="24">
          <cell r="J24">
            <v>0</v>
          </cell>
          <cell r="O24">
            <v>0</v>
          </cell>
        </row>
        <row r="25">
          <cell r="J25">
            <v>0</v>
          </cell>
          <cell r="O25">
            <v>0</v>
          </cell>
        </row>
        <row r="26">
          <cell r="J26">
            <v>0</v>
          </cell>
          <cell r="O26">
            <v>0</v>
          </cell>
        </row>
        <row r="27">
          <cell r="J27">
            <v>0</v>
          </cell>
          <cell r="O27">
            <v>0</v>
          </cell>
        </row>
        <row r="32">
          <cell r="J32">
            <v>0</v>
          </cell>
          <cell r="O32">
            <v>0</v>
          </cell>
        </row>
        <row r="33">
          <cell r="J33">
            <v>0</v>
          </cell>
          <cell r="O33">
            <v>0</v>
          </cell>
        </row>
        <row r="34">
          <cell r="J34">
            <v>0</v>
          </cell>
          <cell r="O34">
            <v>0</v>
          </cell>
        </row>
        <row r="37">
          <cell r="J37">
            <v>0</v>
          </cell>
          <cell r="O37">
            <v>0</v>
          </cell>
        </row>
        <row r="38">
          <cell r="J38">
            <v>0</v>
          </cell>
          <cell r="O38">
            <v>0</v>
          </cell>
        </row>
        <row r="39">
          <cell r="J39">
            <v>0</v>
          </cell>
          <cell r="O39">
            <v>0</v>
          </cell>
        </row>
        <row r="40">
          <cell r="J40">
            <v>0</v>
          </cell>
          <cell r="O40">
            <v>0</v>
          </cell>
        </row>
        <row r="41">
          <cell r="J41">
            <v>0</v>
          </cell>
          <cell r="O41">
            <v>0</v>
          </cell>
        </row>
        <row r="42">
          <cell r="J42">
            <v>0</v>
          </cell>
          <cell r="O42">
            <v>0</v>
          </cell>
        </row>
        <row r="43">
          <cell r="J43">
            <v>0</v>
          </cell>
          <cell r="O43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>
            <v>1</v>
          </cell>
          <cell r="B1" t="str">
            <v>А. Сельское, лесное и рыбное хозяйство, 011-017</v>
          </cell>
          <cell r="C1">
            <v>1.5</v>
          </cell>
          <cell r="D1">
            <v>0.2</v>
          </cell>
        </row>
        <row r="2">
          <cell r="A2">
            <v>2</v>
          </cell>
          <cell r="B2" t="str">
            <v>А. Сельское, лесное и рыбное хозяйство, 021-024</v>
          </cell>
          <cell r="C2">
            <v>1.5</v>
          </cell>
          <cell r="D2">
            <v>0.2</v>
          </cell>
        </row>
        <row r="3">
          <cell r="A3">
            <v>3</v>
          </cell>
          <cell r="B3" t="str">
            <v>А. Сельское, лесное и рыбное хозяйство, 031-032</v>
          </cell>
          <cell r="C3">
            <v>1.5</v>
          </cell>
          <cell r="D3">
            <v>0.2</v>
          </cell>
        </row>
        <row r="4">
          <cell r="A4">
            <v>4</v>
          </cell>
          <cell r="B4" t="str">
            <v>В. Горнодобывающая промышленность, 051-052, 061-062, 071-072, 081, 089, 091</v>
          </cell>
          <cell r="C4">
            <v>1.7</v>
          </cell>
          <cell r="D4">
            <v>0.3</v>
          </cell>
        </row>
        <row r="5">
          <cell r="A5">
            <v>5</v>
          </cell>
          <cell r="B5" t="str">
            <v>В. Горнодобывающая промышленность, 099</v>
          </cell>
          <cell r="C5">
            <v>1.2</v>
          </cell>
          <cell r="D5">
            <v>0.15</v>
          </cell>
        </row>
        <row r="6">
          <cell r="A6">
            <v>6</v>
          </cell>
          <cell r="B6" t="str">
            <v>С. Обрабатывающая промышленность, 101, 104-109</v>
          </cell>
          <cell r="C6">
            <v>1.3</v>
          </cell>
          <cell r="D6">
            <v>0.2</v>
          </cell>
        </row>
        <row r="7">
          <cell r="A7">
            <v>7</v>
          </cell>
          <cell r="B7" t="str">
            <v>С. Обрабатывающая промышленность, 102-103</v>
          </cell>
          <cell r="C7">
            <v>1.7</v>
          </cell>
          <cell r="D7">
            <v>0.3</v>
          </cell>
        </row>
        <row r="8">
          <cell r="A8">
            <v>8</v>
          </cell>
          <cell r="B8" t="str">
            <v>С. Обрабатывающая промышленность, 110, 120</v>
          </cell>
          <cell r="C8">
            <v>1.7</v>
          </cell>
          <cell r="D8">
            <v>0.3</v>
          </cell>
        </row>
        <row r="9">
          <cell r="A9">
            <v>9</v>
          </cell>
          <cell r="B9" t="str">
            <v>С. Обрабатывающая промышленность, 131-133, 139, 141-143, 151-152</v>
          </cell>
          <cell r="C9">
            <v>1.3</v>
          </cell>
          <cell r="D9">
            <v>0.2</v>
          </cell>
        </row>
        <row r="10">
          <cell r="A10">
            <v>10</v>
          </cell>
          <cell r="B10" t="str">
            <v>С. Обрабатывающая промышленность, 161-162, 171-172, 181-182</v>
          </cell>
          <cell r="C10">
            <v>1.3</v>
          </cell>
          <cell r="D10">
            <v>0.2</v>
          </cell>
        </row>
        <row r="11">
          <cell r="A11">
            <v>11</v>
          </cell>
          <cell r="B11" t="str">
            <v>С. Обрабатывающая промышленность, 191</v>
          </cell>
          <cell r="C11">
            <v>1.4</v>
          </cell>
          <cell r="D11">
            <v>0.2</v>
          </cell>
        </row>
        <row r="12">
          <cell r="A12">
            <v>12</v>
          </cell>
          <cell r="B12" t="str">
            <v>С. Обрабатывающая промышленность, 192</v>
          </cell>
          <cell r="C12">
            <v>1.7</v>
          </cell>
          <cell r="D12">
            <v>0.3</v>
          </cell>
        </row>
        <row r="13">
          <cell r="A13">
            <v>13</v>
          </cell>
          <cell r="B13" t="str">
            <v>С. Обрабатывающая промышленность, подкласс 19201</v>
          </cell>
          <cell r="C13">
            <v>1.4</v>
          </cell>
          <cell r="D13">
            <v>0.2</v>
          </cell>
        </row>
        <row r="14">
          <cell r="A14">
            <v>14</v>
          </cell>
          <cell r="B14" t="str">
            <v>С. Обрабатывающая промышленность, 201-206, 211-212</v>
          </cell>
          <cell r="C14">
            <v>1.4</v>
          </cell>
          <cell r="D14">
            <v>0.2</v>
          </cell>
        </row>
        <row r="15">
          <cell r="A15">
            <v>15</v>
          </cell>
          <cell r="B15" t="str">
            <v>С. Обрабатывающая промышленность, 221-222</v>
          </cell>
          <cell r="C15">
            <v>1.3</v>
          </cell>
          <cell r="D15">
            <v>0.2</v>
          </cell>
        </row>
        <row r="16">
          <cell r="A16">
            <v>16</v>
          </cell>
          <cell r="B16" t="str">
            <v>С. Обрабатывающая промышленность, 231-237, 239</v>
          </cell>
          <cell r="C16">
            <v>1.2</v>
          </cell>
          <cell r="D16">
            <v>0.15</v>
          </cell>
        </row>
        <row r="17">
          <cell r="A17">
            <v>17</v>
          </cell>
          <cell r="B17" t="str">
            <v>С. Обрабатывающая промышленность, 241, 242, 244, 245</v>
          </cell>
          <cell r="C17">
            <v>1.3</v>
          </cell>
          <cell r="D17">
            <v>0.2</v>
          </cell>
        </row>
        <row r="18">
          <cell r="A18">
            <v>18</v>
          </cell>
          <cell r="B18" t="str">
            <v>С. Обрабатывающая промышленность, 243</v>
          </cell>
          <cell r="C18">
            <v>1.2</v>
          </cell>
          <cell r="D18">
            <v>0.15</v>
          </cell>
        </row>
        <row r="19">
          <cell r="A19">
            <v>19</v>
          </cell>
          <cell r="B19" t="str">
            <v>С. Обрабатывающая промышленность, 251</v>
          </cell>
          <cell r="C19">
            <v>1.2</v>
          </cell>
          <cell r="D19">
            <v>0.15</v>
          </cell>
        </row>
        <row r="20">
          <cell r="A20">
            <v>20</v>
          </cell>
          <cell r="B20" t="str">
            <v>С. Обрабатывающая промышленность, 252-257, 259</v>
          </cell>
          <cell r="C20">
            <v>1.3</v>
          </cell>
          <cell r="D20">
            <v>0.2</v>
          </cell>
        </row>
        <row r="21">
          <cell r="A21">
            <v>21</v>
          </cell>
          <cell r="B21" t="str">
            <v>С. Обрабатывающая промышленность, 261-267</v>
          </cell>
          <cell r="C21">
            <v>1.3</v>
          </cell>
          <cell r="D21">
            <v>0.2</v>
          </cell>
        </row>
        <row r="22">
          <cell r="A22">
            <v>22</v>
          </cell>
          <cell r="B22" t="str">
            <v>С. Обрабатывающая промышленность, 268</v>
          </cell>
          <cell r="C22">
            <v>1.4</v>
          </cell>
          <cell r="D22">
            <v>0.2</v>
          </cell>
        </row>
        <row r="23">
          <cell r="A23">
            <v>23</v>
          </cell>
          <cell r="B23" t="str">
            <v>С. Обрабатывающая промышленность, 271-275, 279</v>
          </cell>
          <cell r="C23">
            <v>1.3</v>
          </cell>
          <cell r="D23">
            <v>0.2</v>
          </cell>
        </row>
        <row r="24">
          <cell r="A24">
            <v>24</v>
          </cell>
          <cell r="B24" t="str">
            <v>С. Обрабатывающая промышленность, 281-282, 284, 289</v>
          </cell>
          <cell r="C24">
            <v>1.3</v>
          </cell>
          <cell r="D24">
            <v>0.2</v>
          </cell>
        </row>
        <row r="25">
          <cell r="A25">
            <v>25</v>
          </cell>
          <cell r="B25" t="str">
            <v>С. Обрабатывающая промышленность, 283</v>
          </cell>
          <cell r="C25">
            <v>1.6</v>
          </cell>
          <cell r="D25">
            <v>0.1</v>
          </cell>
        </row>
        <row r="26">
          <cell r="A26">
            <v>26</v>
          </cell>
          <cell r="B26" t="str">
            <v>С. Обрабатывающая промышленность, 291-293, 301-304, 309</v>
          </cell>
          <cell r="C26">
            <v>1.3</v>
          </cell>
          <cell r="D26">
            <v>0.2</v>
          </cell>
        </row>
        <row r="27">
          <cell r="A27">
            <v>27</v>
          </cell>
          <cell r="B27" t="str">
            <v>С. Обрабатывающая промышленность, 310, 321-322, 324, 329</v>
          </cell>
          <cell r="C27">
            <v>1.7</v>
          </cell>
          <cell r="D27">
            <v>0.3</v>
          </cell>
        </row>
        <row r="28">
          <cell r="A28">
            <v>28</v>
          </cell>
          <cell r="B28" t="str">
            <v>С. Обрабатывающая промышленность, 323, 325, 331-332</v>
          </cell>
          <cell r="C28">
            <v>1.3</v>
          </cell>
          <cell r="D28">
            <v>0.2</v>
          </cell>
        </row>
        <row r="29">
          <cell r="A29">
            <v>29</v>
          </cell>
          <cell r="B29" t="str">
            <v>D. Снабжение электроэнергией, газом, паром, горячей водой и кондиционированным воздухом, 351</v>
          </cell>
          <cell r="C29">
            <v>1.1000000000000001</v>
          </cell>
          <cell r="D29">
            <v>0.25</v>
          </cell>
        </row>
        <row r="30">
          <cell r="A30">
            <v>30</v>
          </cell>
          <cell r="B30" t="str">
            <v>D. Снабжение электроэнергией, газом, паром, горячей водой и кондиционированным воздухом, 352</v>
          </cell>
          <cell r="C30">
            <v>1.01</v>
          </cell>
          <cell r="D30">
            <v>0.3</v>
          </cell>
        </row>
        <row r="31">
          <cell r="A31">
            <v>31</v>
          </cell>
          <cell r="B31" t="str">
            <v>D. Снабжение электроэнергией, газом, паром, горячей водой и кондиционированным воздухом, 353</v>
          </cell>
          <cell r="C31">
            <v>1.1000000000000001</v>
          </cell>
          <cell r="D31">
            <v>0.1</v>
          </cell>
        </row>
        <row r="32">
          <cell r="A32">
            <v>32</v>
          </cell>
          <cell r="B32" t="str">
            <v>5. Е. Водоснабжение; сбор, обработка и удаление отходов, деятельность по ликвидации загрязнений, 360-370, 381-382, 390</v>
          </cell>
          <cell r="C32">
            <v>1.1000000000000001</v>
          </cell>
          <cell r="D32">
            <v>0.1</v>
          </cell>
        </row>
        <row r="33">
          <cell r="A33">
            <v>33</v>
          </cell>
          <cell r="B33" t="str">
            <v>5. Е. Водоснабжение; сбор, обработка и удаление отходов, деятельность по ликвидации загрязнений, 383</v>
          </cell>
          <cell r="C33">
            <v>1.7</v>
          </cell>
          <cell r="D33">
            <v>0.3</v>
          </cell>
        </row>
        <row r="34">
          <cell r="A34">
            <v>34</v>
          </cell>
          <cell r="B34" t="str">
            <v>6. F. Строительство, 411</v>
          </cell>
          <cell r="C34">
            <v>1.1000000000000001</v>
          </cell>
          <cell r="D34">
            <v>0.1</v>
          </cell>
        </row>
        <row r="35">
          <cell r="A35">
            <v>35</v>
          </cell>
          <cell r="B35" t="str">
            <v>6. F. Строительство, 412, 421-422, 429, 431-433, 439</v>
          </cell>
          <cell r="C35">
            <v>1.2</v>
          </cell>
          <cell r="D35">
            <v>0.15</v>
          </cell>
        </row>
        <row r="36">
          <cell r="A36">
            <v>36</v>
          </cell>
          <cell r="B36" t="str">
            <v>7. G. Оптовая и розничная торговля; ремонт автомобилей и мотоциклов, 451-454, 461-467, 469, 471-479</v>
          </cell>
          <cell r="C36">
            <v>1</v>
          </cell>
          <cell r="D36">
            <v>0.1</v>
          </cell>
        </row>
        <row r="37">
          <cell r="A37">
            <v>37</v>
          </cell>
          <cell r="B37" t="str">
            <v>8. H. Транспортная деятельность, складирование, почтовая и курьерская деятельность, 491-495, 501-504, 511-512, 521-522</v>
          </cell>
          <cell r="C37">
            <v>1.1499999999999999</v>
          </cell>
          <cell r="D37">
            <v>0.15</v>
          </cell>
        </row>
        <row r="38">
          <cell r="A38">
            <v>38</v>
          </cell>
          <cell r="B38" t="str">
            <v>8. H. Транспортная деятельность, складирование, почтовая и курьерская деятельность, 531-532</v>
          </cell>
          <cell r="C38">
            <v>1</v>
          </cell>
          <cell r="D38">
            <v>0.05</v>
          </cell>
        </row>
        <row r="39">
          <cell r="A39">
            <v>39</v>
          </cell>
          <cell r="B39" t="str">
            <v>9. I. Услуги по временному проживанию и питанию, 551-553, 559</v>
          </cell>
          <cell r="C39">
            <v>1.1000000000000001</v>
          </cell>
          <cell r="D39">
            <v>0.1</v>
          </cell>
        </row>
        <row r="40">
          <cell r="A40">
            <v>40</v>
          </cell>
          <cell r="B40" t="str">
            <v>9. I. Услуги по временному проживанию и питанию, 561-563</v>
          </cell>
          <cell r="C40">
            <v>1</v>
          </cell>
          <cell r="D40">
            <v>0.1</v>
          </cell>
        </row>
        <row r="41">
          <cell r="A41">
            <v>41</v>
          </cell>
          <cell r="B41" t="str">
            <v>10. J. Информация и связь, 581</v>
          </cell>
          <cell r="C41">
            <v>1.1000000000000001</v>
          </cell>
          <cell r="D41">
            <v>0.15</v>
          </cell>
        </row>
        <row r="42">
          <cell r="A42">
            <v>42</v>
          </cell>
          <cell r="B42" t="str">
            <v>10. J. Информация и связь, 582</v>
          </cell>
          <cell r="C42">
            <v>1.3</v>
          </cell>
          <cell r="D42">
            <v>0.2</v>
          </cell>
        </row>
        <row r="43">
          <cell r="A43">
            <v>43</v>
          </cell>
          <cell r="B43" t="str">
            <v>10. J. Информация и связь, 591</v>
          </cell>
          <cell r="C43">
            <v>1.1000000000000001</v>
          </cell>
          <cell r="D43">
            <v>0.1</v>
          </cell>
        </row>
        <row r="44">
          <cell r="A44">
            <v>44</v>
          </cell>
          <cell r="B44" t="str">
            <v>10. J. Информация и связь, 592</v>
          </cell>
          <cell r="C44">
            <v>1.1000000000000001</v>
          </cell>
          <cell r="D44">
            <v>0.15</v>
          </cell>
        </row>
        <row r="45">
          <cell r="A45">
            <v>45</v>
          </cell>
          <cell r="B45" t="str">
            <v>10. J. Информация и связь, 601-602, 611-613, 619</v>
          </cell>
          <cell r="C45">
            <v>1.1000000000000001</v>
          </cell>
          <cell r="D45">
            <v>0.15</v>
          </cell>
        </row>
        <row r="46">
          <cell r="A46">
            <v>46</v>
          </cell>
          <cell r="B46" t="str">
            <v>10. J. Информация и связь, 620, 631</v>
          </cell>
          <cell r="C46">
            <v>1.3</v>
          </cell>
          <cell r="D46">
            <v>0.2</v>
          </cell>
        </row>
        <row r="47">
          <cell r="A47">
            <v>47</v>
          </cell>
          <cell r="B47" t="str">
            <v>10. J. Информация и связь, 639</v>
          </cell>
          <cell r="C47">
            <v>1.1000000000000001</v>
          </cell>
          <cell r="D47">
            <v>0.1</v>
          </cell>
        </row>
        <row r="48">
          <cell r="A48">
            <v>48</v>
          </cell>
          <cell r="B48" t="str">
            <v>K. Финансовая и страховая деятельность, 641-643</v>
          </cell>
          <cell r="C48">
            <v>1.5</v>
          </cell>
          <cell r="D48">
            <v>0.2</v>
          </cell>
        </row>
        <row r="49">
          <cell r="A49">
            <v>49</v>
          </cell>
          <cell r="B49" t="str">
            <v>K. Финансовая и страховая деятельность, 649</v>
          </cell>
          <cell r="C49">
            <v>1.1000000000000001</v>
          </cell>
          <cell r="D49">
            <v>0.1</v>
          </cell>
        </row>
        <row r="50">
          <cell r="A50">
            <v>50</v>
          </cell>
          <cell r="B50" t="str">
            <v>K. Финансовая и страховая деятельность, 651-653, 661-663</v>
          </cell>
          <cell r="C50">
            <v>1.5</v>
          </cell>
          <cell r="D50">
            <v>0.2</v>
          </cell>
        </row>
        <row r="51">
          <cell r="A51">
            <v>51</v>
          </cell>
          <cell r="B51" t="str">
            <v>L. Операции с недвижимым имуществом, 681-682</v>
          </cell>
          <cell r="C51">
            <v>1.1000000000000001</v>
          </cell>
          <cell r="D51">
            <v>0.1</v>
          </cell>
        </row>
        <row r="52">
          <cell r="A52">
            <v>52</v>
          </cell>
          <cell r="B52" t="str">
            <v>L. Операции с недвижимым имуществом, 683</v>
          </cell>
          <cell r="C52">
            <v>1</v>
          </cell>
          <cell r="D52">
            <v>0.05</v>
          </cell>
        </row>
        <row r="53">
          <cell r="A53">
            <v>53</v>
          </cell>
          <cell r="B53" t="str">
            <v>М. Профессиональная, научная и техническая деятельность, 691-692, 701-702, 711</v>
          </cell>
          <cell r="C53">
            <v>1</v>
          </cell>
          <cell r="D53">
            <v>0.05</v>
          </cell>
        </row>
        <row r="54">
          <cell r="A54">
            <v>54</v>
          </cell>
          <cell r="B54" t="str">
            <v>М. Профессиональная, научная и техническая деятельность, 712</v>
          </cell>
          <cell r="C54">
            <v>1.2</v>
          </cell>
          <cell r="D54">
            <v>0.15</v>
          </cell>
        </row>
        <row r="55">
          <cell r="A55">
            <v>55</v>
          </cell>
          <cell r="B55" t="str">
            <v>М. Профессиональная, научная и техническая деятельность, 721-722</v>
          </cell>
          <cell r="C55">
            <v>1.1499999999999999</v>
          </cell>
          <cell r="D55">
            <v>0.2</v>
          </cell>
        </row>
        <row r="56">
          <cell r="A56">
            <v>56</v>
          </cell>
          <cell r="B56" t="str">
            <v>М. Профессиональная, научная и техническая деятельность, 731</v>
          </cell>
          <cell r="C56">
            <v>1.2</v>
          </cell>
          <cell r="D56">
            <v>0.15</v>
          </cell>
        </row>
        <row r="57">
          <cell r="A57">
            <v>57</v>
          </cell>
          <cell r="B57" t="str">
            <v>М. Профессиональная, научная и техническая деятельность, 732</v>
          </cell>
          <cell r="C57">
            <v>1</v>
          </cell>
          <cell r="D57">
            <v>0.05</v>
          </cell>
        </row>
        <row r="58">
          <cell r="A58">
            <v>58</v>
          </cell>
          <cell r="B58" t="str">
            <v>М. Профессиональная, научная и техническая деятельность, 741, 743, 749</v>
          </cell>
          <cell r="C58">
            <v>1.2</v>
          </cell>
          <cell r="D58">
            <v>0.15</v>
          </cell>
        </row>
        <row r="59">
          <cell r="A59">
            <v>59</v>
          </cell>
          <cell r="B59" t="str">
            <v>М. Профессиональная, научная и техническая деятельность, 742</v>
          </cell>
          <cell r="C59">
            <v>1.1000000000000001</v>
          </cell>
          <cell r="D59">
            <v>0.1</v>
          </cell>
        </row>
        <row r="60">
          <cell r="A60">
            <v>60</v>
          </cell>
          <cell r="B60" t="str">
            <v>М. Профессиональная, научная и техническая деятельность, 750</v>
          </cell>
          <cell r="C60">
            <v>1.5</v>
          </cell>
          <cell r="D60">
            <v>0.2</v>
          </cell>
        </row>
        <row r="61">
          <cell r="A61">
            <v>61</v>
          </cell>
          <cell r="B61" t="str">
            <v>14. N. Деятельность в сфере административных и вспомогательных услуг, 771-773</v>
          </cell>
          <cell r="C61">
            <v>1.1000000000000001</v>
          </cell>
          <cell r="D61">
            <v>0.1</v>
          </cell>
        </row>
        <row r="62">
          <cell r="A62">
            <v>62</v>
          </cell>
          <cell r="B62" t="str">
            <v>14. N. Деятельность в сфере административных и вспомогательных услуг, 774</v>
          </cell>
          <cell r="C62">
            <v>1</v>
          </cell>
          <cell r="D62">
            <v>0.05</v>
          </cell>
        </row>
        <row r="63">
          <cell r="A63">
            <v>63</v>
          </cell>
          <cell r="B63" t="str">
            <v>14. N. Деятельность в сфере административных и вспомогательных услуг, 781-783</v>
          </cell>
          <cell r="C63">
            <v>1.2</v>
          </cell>
          <cell r="D63">
            <v>0.15</v>
          </cell>
        </row>
        <row r="64">
          <cell r="A64">
            <v>64</v>
          </cell>
          <cell r="B64" t="str">
            <v>14. N. Деятельность в сфере административных и вспомогательных услуг, 791, 799</v>
          </cell>
          <cell r="C64">
            <v>1.1499999999999999</v>
          </cell>
          <cell r="D64">
            <v>0.15</v>
          </cell>
        </row>
        <row r="65">
          <cell r="A65">
            <v>65</v>
          </cell>
          <cell r="B65" t="str">
            <v>14. N. Деятельность в сфере административных и вспомогательных услуг, 801-803</v>
          </cell>
          <cell r="C65">
            <v>1.2</v>
          </cell>
          <cell r="D65">
            <v>0.15</v>
          </cell>
        </row>
        <row r="66">
          <cell r="A66">
            <v>66</v>
          </cell>
          <cell r="B66" t="str">
            <v>14. N. Деятельность в сфере административных и вспомогательных услуг, 811-812</v>
          </cell>
          <cell r="C66">
            <v>1.1000000000000001</v>
          </cell>
          <cell r="D66">
            <v>0.1</v>
          </cell>
        </row>
        <row r="67">
          <cell r="A67">
            <v>67</v>
          </cell>
          <cell r="B67" t="str">
            <v>14. N. Деятельность в сфере административных и вспомогательных услуг, 813</v>
          </cell>
          <cell r="C67">
            <v>1.5</v>
          </cell>
          <cell r="D67">
            <v>0.2</v>
          </cell>
        </row>
        <row r="68">
          <cell r="A68">
            <v>68</v>
          </cell>
          <cell r="B68" t="str">
            <v>14. N. Деятельность в сфере административных и вспомогательных услуг, 821-823, 829</v>
          </cell>
          <cell r="C68">
            <v>1.2</v>
          </cell>
          <cell r="D68">
            <v>0.15</v>
          </cell>
        </row>
        <row r="69">
          <cell r="A69">
            <v>69</v>
          </cell>
          <cell r="B69" t="str">
            <v>15. Q. Здравоохранение и социальные услуги, 861</v>
          </cell>
          <cell r="C69">
            <v>1.1000000000000001</v>
          </cell>
          <cell r="D69">
            <v>0.1</v>
          </cell>
        </row>
        <row r="70">
          <cell r="A70">
            <v>70</v>
          </cell>
          <cell r="B70" t="str">
            <v>16. R. Творчество, спорт, развлечения и отдых, 931</v>
          </cell>
          <cell r="C70">
            <v>1.1000000000000001</v>
          </cell>
          <cell r="D70">
            <v>0.1</v>
          </cell>
        </row>
        <row r="71">
          <cell r="A71">
            <v>71</v>
          </cell>
          <cell r="B71" t="str">
            <v>17. S. Предоставление прочих видов услуг, 941-942, 949</v>
          </cell>
          <cell r="C71">
            <v>1.1000000000000001</v>
          </cell>
          <cell r="D71">
            <v>0.1</v>
          </cell>
        </row>
        <row r="72">
          <cell r="A72">
            <v>72</v>
          </cell>
          <cell r="B72" t="str">
            <v>17. S. Предоставление прочих видов услуг, 951</v>
          </cell>
          <cell r="C72">
            <v>1.3</v>
          </cell>
          <cell r="D72">
            <v>0.2</v>
          </cell>
        </row>
        <row r="73">
          <cell r="A73">
            <v>73</v>
          </cell>
          <cell r="B73" t="str">
            <v>17. S. Предоставление прочих видов услуг, 952</v>
          </cell>
          <cell r="C73">
            <v>1</v>
          </cell>
          <cell r="D73">
            <v>0.1</v>
          </cell>
        </row>
        <row r="74">
          <cell r="A74">
            <v>74</v>
          </cell>
          <cell r="B74" t="str">
            <v>17. S. Предоставление прочих видов услуг, 960</v>
          </cell>
          <cell r="C74">
            <v>1.1000000000000001</v>
          </cell>
          <cell r="D74">
            <v>0.1</v>
          </cell>
        </row>
        <row r="75">
          <cell r="A75">
            <v>75</v>
          </cell>
          <cell r="B75" t="str">
            <v>18. Прочие виды экономической деятельности</v>
          </cell>
          <cell r="C75">
            <v>1.5</v>
          </cell>
          <cell r="D75">
            <v>0.2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.карт"/>
      <sheetName val="фин дост"/>
      <sheetName val="Баланс"/>
      <sheetName val="Прибыль и убытки"/>
      <sheetName val="Изм.капитала"/>
      <sheetName val="Движ.ден.ср-в"/>
      <sheetName val="прил 5"/>
      <sheetName val="расчет Ч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-analitik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4"/>
  <sheetViews>
    <sheetView view="pageBreakPreview" topLeftCell="A7" zoomScale="120" zoomScaleNormal="100" zoomScaleSheetLayoutView="120" workbookViewId="0">
      <selection activeCell="A16" sqref="A16"/>
    </sheetView>
  </sheetViews>
  <sheetFormatPr defaultRowHeight="12.75" x14ac:dyDescent="0.2"/>
  <cols>
    <col min="1" max="1" width="27.42578125" style="7" customWidth="1"/>
    <col min="2" max="2" width="8" style="7" customWidth="1"/>
    <col min="3" max="3" width="9.28515625" style="7" customWidth="1"/>
    <col min="4" max="4" width="11.28515625" style="7" customWidth="1"/>
    <col min="5" max="5" width="10" style="7" customWidth="1"/>
    <col min="6" max="6" width="11.42578125" style="7" customWidth="1"/>
    <col min="7" max="8" width="9.140625" style="7"/>
    <col min="9" max="9" width="11.28515625" style="7" customWidth="1"/>
    <col min="10" max="16384" width="9.140625" style="7"/>
  </cols>
  <sheetData>
    <row r="1" spans="1:9" ht="4.5" customHeight="1" x14ac:dyDescent="0.2">
      <c r="A1" s="12"/>
      <c r="B1" s="12"/>
      <c r="C1" s="12"/>
      <c r="D1" s="12"/>
      <c r="E1" s="12"/>
      <c r="F1" s="12"/>
      <c r="H1" s="12"/>
    </row>
    <row r="2" spans="1:9" ht="0.75" customHeight="1" x14ac:dyDescent="0.2">
      <c r="A2" s="12"/>
      <c r="B2" s="12"/>
      <c r="C2" s="12"/>
      <c r="D2" s="12"/>
      <c r="E2" s="12"/>
      <c r="F2" s="12"/>
      <c r="G2" s="92" t="s">
        <v>183</v>
      </c>
      <c r="H2" s="92"/>
      <c r="I2" s="92"/>
    </row>
    <row r="3" spans="1:9" ht="0.75" hidden="1" customHeight="1" x14ac:dyDescent="0.2">
      <c r="A3" s="12"/>
      <c r="B3" s="12"/>
      <c r="C3" s="12"/>
      <c r="D3" s="12"/>
      <c r="E3" s="12"/>
      <c r="F3" s="12"/>
      <c r="G3" s="92"/>
      <c r="H3" s="92"/>
      <c r="I3" s="92"/>
    </row>
    <row r="4" spans="1:9" ht="34.5" customHeight="1" x14ac:dyDescent="0.2">
      <c r="A4" s="12"/>
      <c r="B4" s="12"/>
      <c r="C4" s="12"/>
      <c r="D4" s="12"/>
      <c r="E4" s="12"/>
      <c r="F4" s="12"/>
      <c r="G4" s="92"/>
      <c r="H4" s="92"/>
      <c r="I4" s="92"/>
    </row>
    <row r="5" spans="1:9" ht="15.75" customHeight="1" x14ac:dyDescent="0.2">
      <c r="A5" s="12"/>
      <c r="B5" s="12"/>
      <c r="C5" s="12"/>
      <c r="D5" s="12"/>
      <c r="E5" s="12"/>
      <c r="F5" s="12"/>
      <c r="G5" s="92"/>
      <c r="H5" s="92"/>
      <c r="I5" s="92"/>
    </row>
    <row r="6" spans="1:9" ht="3" customHeight="1" x14ac:dyDescent="0.25">
      <c r="A6" s="12"/>
      <c r="B6" s="12"/>
      <c r="C6" s="12"/>
      <c r="D6" s="12"/>
      <c r="E6" s="12"/>
      <c r="F6" s="12"/>
      <c r="G6" s="12"/>
      <c r="H6" s="12"/>
      <c r="I6" s="4"/>
    </row>
    <row r="7" spans="1:9" ht="18" customHeight="1" x14ac:dyDescent="0.3">
      <c r="A7" s="12"/>
      <c r="B7" s="12"/>
      <c r="C7" s="12"/>
      <c r="D7" s="12"/>
      <c r="E7" s="12"/>
      <c r="F7" s="12"/>
      <c r="G7" s="13" t="s">
        <v>161</v>
      </c>
      <c r="H7" s="12"/>
      <c r="I7" s="4"/>
    </row>
    <row r="8" spans="1:9" ht="4.5" customHeight="1" x14ac:dyDescent="0.25">
      <c r="A8" s="12"/>
      <c r="B8" s="12"/>
      <c r="C8" s="12"/>
      <c r="D8" s="12"/>
      <c r="E8" s="12"/>
      <c r="F8" s="12"/>
      <c r="G8" s="12"/>
      <c r="H8" s="12"/>
      <c r="I8" s="4"/>
    </row>
    <row r="9" spans="1:9" ht="15.75" customHeight="1" x14ac:dyDescent="0.25">
      <c r="A9" s="6" t="s">
        <v>65</v>
      </c>
      <c r="D9" s="78">
        <v>190381679</v>
      </c>
      <c r="E9" s="12"/>
      <c r="F9" s="12"/>
      <c r="G9" s="100" t="s">
        <v>182</v>
      </c>
      <c r="H9" s="100"/>
      <c r="I9" s="100"/>
    </row>
    <row r="10" spans="1:9" x14ac:dyDescent="0.2">
      <c r="A10" s="12"/>
      <c r="B10" s="12"/>
      <c r="C10" s="12"/>
      <c r="D10" s="12"/>
      <c r="E10" s="12"/>
      <c r="F10" s="12"/>
      <c r="G10" s="100"/>
      <c r="H10" s="100"/>
      <c r="I10" s="100"/>
    </row>
    <row r="11" spans="1:9" ht="9.75" customHeight="1" x14ac:dyDescent="0.2">
      <c r="C11" s="12"/>
      <c r="E11" s="12"/>
      <c r="F11" s="12"/>
      <c r="G11" s="100"/>
      <c r="H11" s="100"/>
      <c r="I11" s="100"/>
    </row>
    <row r="12" spans="1:9" ht="15" x14ac:dyDescent="0.25">
      <c r="A12" s="6" t="s">
        <v>66</v>
      </c>
      <c r="B12" s="12"/>
      <c r="C12" s="12"/>
      <c r="E12" s="12"/>
      <c r="F12" s="12"/>
      <c r="G12" s="100"/>
      <c r="H12" s="100"/>
      <c r="I12" s="100"/>
    </row>
    <row r="13" spans="1:9" ht="18" customHeight="1" x14ac:dyDescent="0.2">
      <c r="A13" s="94" t="s">
        <v>195</v>
      </c>
      <c r="B13" s="95"/>
      <c r="C13" s="95"/>
      <c r="D13" s="95"/>
      <c r="E13" s="96"/>
      <c r="F13" s="12"/>
      <c r="G13" s="100"/>
      <c r="H13" s="100"/>
      <c r="I13" s="100"/>
    </row>
    <row r="14" spans="1:9" ht="28.5" customHeight="1" x14ac:dyDescent="0.25">
      <c r="A14" s="93" t="s">
        <v>179</v>
      </c>
      <c r="B14" s="93"/>
      <c r="C14" s="93"/>
      <c r="D14" s="93"/>
      <c r="E14" s="93"/>
      <c r="F14" s="12"/>
      <c r="G14" s="100"/>
      <c r="H14" s="100"/>
      <c r="I14" s="100"/>
    </row>
    <row r="15" spans="1:9" ht="40.5" customHeight="1" x14ac:dyDescent="0.2">
      <c r="A15" s="97" t="s">
        <v>201</v>
      </c>
      <c r="B15" s="98"/>
      <c r="C15" s="98"/>
      <c r="D15" s="98"/>
      <c r="E15" s="99"/>
      <c r="F15" s="12"/>
      <c r="H15" s="14"/>
      <c r="I15" s="14"/>
    </row>
    <row r="16" spans="1:9" ht="18" customHeight="1" x14ac:dyDescent="0.2">
      <c r="A16" s="7" t="s">
        <v>194</v>
      </c>
      <c r="C16" s="83" t="s">
        <v>196</v>
      </c>
      <c r="D16" s="84"/>
      <c r="E16" s="85"/>
    </row>
    <row r="17" spans="1:9" ht="20.25" customHeight="1" x14ac:dyDescent="0.2">
      <c r="A17" s="104" t="s">
        <v>61</v>
      </c>
      <c r="B17" s="104"/>
      <c r="C17" s="104"/>
      <c r="D17" s="104"/>
      <c r="E17" s="104"/>
      <c r="F17" s="104"/>
      <c r="G17" s="104"/>
      <c r="H17" s="104"/>
      <c r="I17" s="104"/>
    </row>
    <row r="18" spans="1:9" ht="19.5" customHeight="1" x14ac:dyDescent="0.2">
      <c r="A18" s="104" t="s">
        <v>67</v>
      </c>
      <c r="B18" s="104"/>
      <c r="C18" s="104"/>
      <c r="D18" s="104"/>
      <c r="E18" s="104"/>
      <c r="F18" s="104"/>
      <c r="G18" s="104"/>
      <c r="H18" s="104"/>
      <c r="I18" s="104"/>
    </row>
    <row r="19" spans="1:9" ht="18" customHeight="1" x14ac:dyDescent="0.2">
      <c r="B19" s="104" t="s">
        <v>88</v>
      </c>
      <c r="C19" s="104"/>
      <c r="D19" s="109"/>
      <c r="E19" s="110">
        <v>43831</v>
      </c>
      <c r="F19" s="111"/>
      <c r="G19" s="112"/>
    </row>
    <row r="21" spans="1:9" ht="12.75" customHeight="1" x14ac:dyDescent="0.2">
      <c r="A21" s="82" t="s">
        <v>37</v>
      </c>
      <c r="B21" s="82"/>
      <c r="C21" s="82"/>
      <c r="D21" s="82"/>
      <c r="E21" s="82"/>
      <c r="F21" s="82"/>
      <c r="G21" s="82"/>
      <c r="H21" s="82"/>
      <c r="I21" s="82"/>
    </row>
    <row r="22" spans="1:9" ht="15.75" x14ac:dyDescent="0.2">
      <c r="A22" s="82" t="s">
        <v>38</v>
      </c>
      <c r="B22" s="82"/>
      <c r="C22" s="82"/>
      <c r="D22" s="82"/>
      <c r="E22" s="82"/>
      <c r="F22" s="82"/>
      <c r="G22" s="82"/>
      <c r="H22" s="82"/>
      <c r="I22" s="82"/>
    </row>
    <row r="24" spans="1:9" ht="12.75" customHeight="1" x14ac:dyDescent="0.2">
      <c r="A24" s="86" t="s">
        <v>0</v>
      </c>
      <c r="B24" s="101" t="s">
        <v>35</v>
      </c>
      <c r="C24" s="101" t="s">
        <v>78</v>
      </c>
      <c r="D24" s="86" t="s">
        <v>79</v>
      </c>
      <c r="E24" s="87"/>
      <c r="F24" s="88"/>
      <c r="G24" s="86" t="s">
        <v>1</v>
      </c>
      <c r="H24" s="87"/>
      <c r="I24" s="88"/>
    </row>
    <row r="25" spans="1:9" x14ac:dyDescent="0.2">
      <c r="A25" s="113"/>
      <c r="B25" s="102"/>
      <c r="C25" s="102"/>
      <c r="D25" s="89"/>
      <c r="E25" s="90"/>
      <c r="F25" s="91"/>
      <c r="G25" s="89"/>
      <c r="H25" s="90"/>
      <c r="I25" s="91"/>
    </row>
    <row r="26" spans="1:9" ht="12.75" customHeight="1" x14ac:dyDescent="0.2">
      <c r="A26" s="113"/>
      <c r="B26" s="102"/>
      <c r="C26" s="102"/>
      <c r="D26" s="105" t="s">
        <v>2</v>
      </c>
      <c r="E26" s="106"/>
      <c r="F26" s="101" t="s">
        <v>156</v>
      </c>
      <c r="G26" s="105" t="s">
        <v>2</v>
      </c>
      <c r="H26" s="106"/>
      <c r="I26" s="101" t="s">
        <v>156</v>
      </c>
    </row>
    <row r="27" spans="1:9" x14ac:dyDescent="0.2">
      <c r="A27" s="113"/>
      <c r="B27" s="102"/>
      <c r="C27" s="102"/>
      <c r="D27" s="101" t="s">
        <v>80</v>
      </c>
      <c r="E27" s="101" t="s">
        <v>81</v>
      </c>
      <c r="F27" s="102"/>
      <c r="G27" s="101" t="s">
        <v>80</v>
      </c>
      <c r="H27" s="101" t="s">
        <v>81</v>
      </c>
      <c r="I27" s="102"/>
    </row>
    <row r="28" spans="1:9" ht="24.75" customHeight="1" x14ac:dyDescent="0.2">
      <c r="A28" s="113"/>
      <c r="B28" s="102"/>
      <c r="C28" s="102"/>
      <c r="D28" s="102"/>
      <c r="E28" s="102"/>
      <c r="F28" s="102"/>
      <c r="G28" s="107"/>
      <c r="H28" s="102"/>
      <c r="I28" s="102"/>
    </row>
    <row r="29" spans="1:9" x14ac:dyDescent="0.2">
      <c r="A29" s="89"/>
      <c r="B29" s="103"/>
      <c r="C29" s="103"/>
      <c r="D29" s="103"/>
      <c r="E29" s="103"/>
      <c r="F29" s="103"/>
      <c r="G29" s="108"/>
      <c r="H29" s="103"/>
      <c r="I29" s="103"/>
    </row>
    <row r="30" spans="1:9" x14ac:dyDescent="0.2">
      <c r="A30" s="17">
        <v>1</v>
      </c>
      <c r="B30" s="17">
        <v>2</v>
      </c>
      <c r="C30" s="17">
        <v>3</v>
      </c>
      <c r="D30" s="17">
        <v>4</v>
      </c>
      <c r="E30" s="17">
        <v>5</v>
      </c>
      <c r="F30" s="17">
        <v>6</v>
      </c>
      <c r="G30" s="17">
        <v>7</v>
      </c>
      <c r="H30" s="17">
        <v>8</v>
      </c>
      <c r="I30" s="17">
        <v>9</v>
      </c>
    </row>
    <row r="31" spans="1:9" ht="82.5" customHeight="1" x14ac:dyDescent="0.2">
      <c r="A31" s="18" t="s">
        <v>186</v>
      </c>
      <c r="B31" s="21" t="s">
        <v>22</v>
      </c>
      <c r="C31" s="21"/>
      <c r="D31" s="25">
        <f t="shared" ref="D31:I31" si="0">D32+D33-D34</f>
        <v>0</v>
      </c>
      <c r="E31" s="25">
        <f t="shared" si="0"/>
        <v>0</v>
      </c>
      <c r="F31" s="49">
        <f t="shared" si="0"/>
        <v>0</v>
      </c>
      <c r="G31" s="25">
        <f t="shared" si="0"/>
        <v>0</v>
      </c>
      <c r="H31" s="25">
        <f t="shared" si="0"/>
        <v>0</v>
      </c>
      <c r="I31" s="51">
        <f t="shared" si="0"/>
        <v>0</v>
      </c>
    </row>
    <row r="32" spans="1:9" x14ac:dyDescent="0.2">
      <c r="A32" s="19" t="s">
        <v>3</v>
      </c>
      <c r="B32" s="22"/>
      <c r="C32" s="24" t="s">
        <v>82</v>
      </c>
      <c r="D32" s="26">
        <f t="shared" ref="D32:I32" si="1">D36+D66+D80+D94</f>
        <v>0</v>
      </c>
      <c r="E32" s="26">
        <f t="shared" si="1"/>
        <v>0</v>
      </c>
      <c r="F32" s="50">
        <f t="shared" si="1"/>
        <v>0</v>
      </c>
      <c r="G32" s="26">
        <f t="shared" si="1"/>
        <v>0</v>
      </c>
      <c r="H32" s="26">
        <f t="shared" si="1"/>
        <v>0</v>
      </c>
      <c r="I32" s="52">
        <f t="shared" si="1"/>
        <v>0</v>
      </c>
    </row>
    <row r="33" spans="1:9" x14ac:dyDescent="0.2">
      <c r="A33" s="19" t="s">
        <v>4</v>
      </c>
      <c r="B33" s="22"/>
      <c r="C33" s="24" t="s">
        <v>83</v>
      </c>
      <c r="D33" s="26">
        <f t="shared" ref="D33:I33" si="2">D37+D72+D86+D100</f>
        <v>0</v>
      </c>
      <c r="E33" s="26">
        <f t="shared" si="2"/>
        <v>0</v>
      </c>
      <c r="F33" s="50">
        <f t="shared" si="2"/>
        <v>0</v>
      </c>
      <c r="G33" s="26">
        <f t="shared" si="2"/>
        <v>0</v>
      </c>
      <c r="H33" s="26">
        <f t="shared" si="2"/>
        <v>0</v>
      </c>
      <c r="I33" s="52">
        <f t="shared" si="2"/>
        <v>0</v>
      </c>
    </row>
    <row r="34" spans="1:9" x14ac:dyDescent="0.2">
      <c r="A34" s="19" t="s">
        <v>97</v>
      </c>
      <c r="B34" s="22"/>
      <c r="C34" s="24" t="s">
        <v>23</v>
      </c>
      <c r="D34" s="25">
        <f t="shared" ref="D34:I34" si="3">D38+D78+D92+D106</f>
        <v>0</v>
      </c>
      <c r="E34" s="25">
        <f t="shared" si="3"/>
        <v>0</v>
      </c>
      <c r="F34" s="49">
        <f t="shared" si="3"/>
        <v>0</v>
      </c>
      <c r="G34" s="25">
        <f t="shared" si="3"/>
        <v>0</v>
      </c>
      <c r="H34" s="25">
        <f t="shared" si="3"/>
        <v>0</v>
      </c>
      <c r="I34" s="51">
        <f t="shared" si="3"/>
        <v>0</v>
      </c>
    </row>
    <row r="35" spans="1:9" s="16" customFormat="1" x14ac:dyDescent="0.2">
      <c r="A35" s="72" t="s">
        <v>5</v>
      </c>
      <c r="B35" s="23" t="s">
        <v>84</v>
      </c>
      <c r="C35" s="23"/>
      <c r="D35" s="30">
        <f t="shared" ref="D35:I35" si="4">D36+D37-D38</f>
        <v>0</v>
      </c>
      <c r="E35" s="30">
        <f t="shared" si="4"/>
        <v>0</v>
      </c>
      <c r="F35" s="57">
        <f t="shared" si="4"/>
        <v>0</v>
      </c>
      <c r="G35" s="30">
        <f t="shared" si="4"/>
        <v>0</v>
      </c>
      <c r="H35" s="30">
        <f t="shared" si="4"/>
        <v>0</v>
      </c>
      <c r="I35" s="58">
        <f t="shared" si="4"/>
        <v>0</v>
      </c>
    </row>
    <row r="36" spans="1:9" x14ac:dyDescent="0.2">
      <c r="A36" s="72" t="s">
        <v>3</v>
      </c>
      <c r="B36" s="20"/>
      <c r="C36" s="24" t="s">
        <v>82</v>
      </c>
      <c r="D36" s="53">
        <f t="shared" ref="D36:I36" si="5">D40+D44+D48+D62</f>
        <v>0</v>
      </c>
      <c r="E36" s="53">
        <f t="shared" si="5"/>
        <v>0</v>
      </c>
      <c r="F36" s="54">
        <f t="shared" si="5"/>
        <v>0</v>
      </c>
      <c r="G36" s="53">
        <f t="shared" si="5"/>
        <v>0</v>
      </c>
      <c r="H36" s="53">
        <f t="shared" si="5"/>
        <v>0</v>
      </c>
      <c r="I36" s="54">
        <f t="shared" si="5"/>
        <v>0</v>
      </c>
    </row>
    <row r="37" spans="1:9" x14ac:dyDescent="0.2">
      <c r="A37" s="72" t="s">
        <v>4</v>
      </c>
      <c r="B37" s="20"/>
      <c r="C37" s="24" t="s">
        <v>83</v>
      </c>
      <c r="D37" s="53">
        <f t="shared" ref="D37:I37" si="6">D41+D45+D54+D63</f>
        <v>0</v>
      </c>
      <c r="E37" s="53">
        <f t="shared" si="6"/>
        <v>0</v>
      </c>
      <c r="F37" s="54">
        <f t="shared" si="6"/>
        <v>0</v>
      </c>
      <c r="G37" s="53">
        <f t="shared" si="6"/>
        <v>0</v>
      </c>
      <c r="H37" s="53">
        <f t="shared" si="6"/>
        <v>0</v>
      </c>
      <c r="I37" s="54">
        <f t="shared" si="6"/>
        <v>0</v>
      </c>
    </row>
    <row r="38" spans="1:9" x14ac:dyDescent="0.2">
      <c r="A38" s="72" t="s">
        <v>97</v>
      </c>
      <c r="B38" s="22"/>
      <c r="C38" s="24" t="s">
        <v>23</v>
      </c>
      <c r="D38" s="53">
        <f t="shared" ref="D38:I38" si="7">D42+D46+D60+D64</f>
        <v>0</v>
      </c>
      <c r="E38" s="53">
        <f t="shared" si="7"/>
        <v>0</v>
      </c>
      <c r="F38" s="54">
        <f t="shared" si="7"/>
        <v>0</v>
      </c>
      <c r="G38" s="53">
        <f t="shared" si="7"/>
        <v>0</v>
      </c>
      <c r="H38" s="53">
        <f t="shared" si="7"/>
        <v>0</v>
      </c>
      <c r="I38" s="54">
        <f t="shared" si="7"/>
        <v>0</v>
      </c>
    </row>
    <row r="39" spans="1:9" ht="25.5" x14ac:dyDescent="0.2">
      <c r="A39" s="72" t="s">
        <v>118</v>
      </c>
      <c r="B39" s="20" t="s">
        <v>6</v>
      </c>
      <c r="C39" s="20"/>
      <c r="D39" s="55">
        <f t="shared" ref="D39:I39" si="8">D40+D41-D42</f>
        <v>0</v>
      </c>
      <c r="E39" s="55">
        <f t="shared" si="8"/>
        <v>0</v>
      </c>
      <c r="F39" s="56">
        <f t="shared" si="8"/>
        <v>0</v>
      </c>
      <c r="G39" s="55">
        <f t="shared" si="8"/>
        <v>0</v>
      </c>
      <c r="H39" s="55">
        <f t="shared" si="8"/>
        <v>0</v>
      </c>
      <c r="I39" s="56">
        <f t="shared" si="8"/>
        <v>0</v>
      </c>
    </row>
    <row r="40" spans="1:9" x14ac:dyDescent="0.2">
      <c r="A40" s="72" t="s">
        <v>3</v>
      </c>
      <c r="B40" s="20"/>
      <c r="C40" s="24" t="s">
        <v>82</v>
      </c>
      <c r="D40" s="59"/>
      <c r="E40" s="59"/>
      <c r="F40" s="60"/>
      <c r="G40" s="59"/>
      <c r="H40" s="59"/>
      <c r="I40" s="60"/>
    </row>
    <row r="41" spans="1:9" x14ac:dyDescent="0.2">
      <c r="A41" s="72" t="s">
        <v>4</v>
      </c>
      <c r="B41" s="20"/>
      <c r="C41" s="24" t="s">
        <v>83</v>
      </c>
      <c r="D41" s="59"/>
      <c r="E41" s="59"/>
      <c r="F41" s="60"/>
      <c r="G41" s="59"/>
      <c r="H41" s="59"/>
      <c r="I41" s="60"/>
    </row>
    <row r="42" spans="1:9" x14ac:dyDescent="0.2">
      <c r="A42" s="72" t="s">
        <v>97</v>
      </c>
      <c r="B42" s="22"/>
      <c r="C42" s="24" t="s">
        <v>23</v>
      </c>
      <c r="D42" s="59"/>
      <c r="E42" s="59"/>
      <c r="F42" s="60"/>
      <c r="G42" s="59"/>
      <c r="H42" s="59"/>
      <c r="I42" s="60"/>
    </row>
    <row r="43" spans="1:9" ht="51" x14ac:dyDescent="0.2">
      <c r="A43" s="72" t="s">
        <v>187</v>
      </c>
      <c r="B43" s="20" t="s">
        <v>7</v>
      </c>
      <c r="C43" s="20"/>
      <c r="D43" s="55">
        <f t="shared" ref="D43:I43" si="9">D44+D45-D46</f>
        <v>0</v>
      </c>
      <c r="E43" s="55">
        <f t="shared" si="9"/>
        <v>0</v>
      </c>
      <c r="F43" s="56">
        <f t="shared" si="9"/>
        <v>0</v>
      </c>
      <c r="G43" s="55">
        <f t="shared" si="9"/>
        <v>0</v>
      </c>
      <c r="H43" s="55">
        <f t="shared" si="9"/>
        <v>0</v>
      </c>
      <c r="I43" s="56">
        <f t="shared" si="9"/>
        <v>0</v>
      </c>
    </row>
    <row r="44" spans="1:9" x14ac:dyDescent="0.2">
      <c r="A44" s="72" t="s">
        <v>3</v>
      </c>
      <c r="B44" s="20"/>
      <c r="C44" s="24" t="s">
        <v>82</v>
      </c>
      <c r="D44" s="59"/>
      <c r="E44" s="59"/>
      <c r="F44" s="60"/>
      <c r="G44" s="59"/>
      <c r="H44" s="59"/>
      <c r="I44" s="60"/>
    </row>
    <row r="45" spans="1:9" x14ac:dyDescent="0.2">
      <c r="A45" s="72" t="s">
        <v>4</v>
      </c>
      <c r="B45" s="20"/>
      <c r="C45" s="24" t="s">
        <v>83</v>
      </c>
      <c r="D45" s="59"/>
      <c r="E45" s="59"/>
      <c r="F45" s="60"/>
      <c r="G45" s="59"/>
      <c r="H45" s="59"/>
      <c r="I45" s="60"/>
    </row>
    <row r="46" spans="1:9" x14ac:dyDescent="0.2">
      <c r="A46" s="72" t="s">
        <v>97</v>
      </c>
      <c r="B46" s="22"/>
      <c r="C46" s="24" t="s">
        <v>23</v>
      </c>
      <c r="D46" s="59"/>
      <c r="E46" s="59"/>
      <c r="F46" s="60"/>
      <c r="G46" s="59"/>
      <c r="H46" s="59"/>
      <c r="I46" s="60"/>
    </row>
    <row r="47" spans="1:9" ht="25.5" x14ac:dyDescent="0.2">
      <c r="A47" s="72" t="s">
        <v>119</v>
      </c>
      <c r="B47" s="20" t="s">
        <v>8</v>
      </c>
      <c r="C47" s="20"/>
      <c r="D47" s="55">
        <f t="shared" ref="D47:I47" si="10">D48+D54-D60</f>
        <v>0</v>
      </c>
      <c r="E47" s="55">
        <f t="shared" si="10"/>
        <v>0</v>
      </c>
      <c r="F47" s="56">
        <f t="shared" si="10"/>
        <v>0</v>
      </c>
      <c r="G47" s="55">
        <f t="shared" si="10"/>
        <v>0</v>
      </c>
      <c r="H47" s="55">
        <f t="shared" si="10"/>
        <v>0</v>
      </c>
      <c r="I47" s="56">
        <f t="shared" si="10"/>
        <v>0</v>
      </c>
    </row>
    <row r="48" spans="1:9" x14ac:dyDescent="0.2">
      <c r="A48" s="72" t="s">
        <v>3</v>
      </c>
      <c r="B48" s="20"/>
      <c r="C48" s="24" t="s">
        <v>82</v>
      </c>
      <c r="D48" s="59"/>
      <c r="E48" s="59"/>
      <c r="F48" s="60"/>
      <c r="G48" s="59"/>
      <c r="H48" s="59"/>
      <c r="I48" s="60"/>
    </row>
    <row r="49" spans="1:9" x14ac:dyDescent="0.2">
      <c r="A49" s="72" t="s">
        <v>120</v>
      </c>
      <c r="B49" s="22"/>
      <c r="C49" s="24" t="s">
        <v>159</v>
      </c>
      <c r="D49" s="28" t="s">
        <v>74</v>
      </c>
      <c r="E49" s="28" t="s">
        <v>74</v>
      </c>
      <c r="F49" s="28" t="s">
        <v>74</v>
      </c>
      <c r="G49" s="28" t="s">
        <v>74</v>
      </c>
      <c r="H49" s="28" t="s">
        <v>74</v>
      </c>
      <c r="I49" s="28" t="s">
        <v>74</v>
      </c>
    </row>
    <row r="50" spans="1:9" ht="25.5" x14ac:dyDescent="0.2">
      <c r="A50" s="72" t="s">
        <v>106</v>
      </c>
      <c r="B50" s="22"/>
      <c r="C50" s="24" t="s">
        <v>107</v>
      </c>
      <c r="D50" s="61"/>
      <c r="E50" s="61"/>
      <c r="F50" s="62"/>
      <c r="G50" s="61"/>
      <c r="H50" s="61"/>
      <c r="I50" s="62"/>
    </row>
    <row r="51" spans="1:9" ht="25.5" x14ac:dyDescent="0.2">
      <c r="A51" s="72" t="s">
        <v>108</v>
      </c>
      <c r="B51" s="22"/>
      <c r="C51" s="24" t="s">
        <v>111</v>
      </c>
      <c r="D51" s="61"/>
      <c r="E51" s="61"/>
      <c r="F51" s="62"/>
      <c r="G51" s="61"/>
      <c r="H51" s="61"/>
      <c r="I51" s="62"/>
    </row>
    <row r="52" spans="1:9" ht="25.5" x14ac:dyDescent="0.2">
      <c r="A52" s="72" t="s">
        <v>109</v>
      </c>
      <c r="B52" s="22"/>
      <c r="C52" s="24" t="s">
        <v>112</v>
      </c>
      <c r="D52" s="61"/>
      <c r="E52" s="61"/>
      <c r="F52" s="62"/>
      <c r="G52" s="61"/>
      <c r="H52" s="61"/>
      <c r="I52" s="62"/>
    </row>
    <row r="53" spans="1:9" ht="25.5" x14ac:dyDescent="0.2">
      <c r="A53" s="72" t="s">
        <v>110</v>
      </c>
      <c r="B53" s="22"/>
      <c r="C53" s="24" t="s">
        <v>113</v>
      </c>
      <c r="D53" s="61"/>
      <c r="E53" s="61"/>
      <c r="F53" s="62"/>
      <c r="G53" s="61"/>
      <c r="H53" s="61"/>
      <c r="I53" s="62"/>
    </row>
    <row r="54" spans="1:9" x14ac:dyDescent="0.2">
      <c r="A54" s="72" t="s">
        <v>4</v>
      </c>
      <c r="B54" s="20"/>
      <c r="C54" s="24" t="s">
        <v>83</v>
      </c>
      <c r="D54" s="59"/>
      <c r="E54" s="59"/>
      <c r="F54" s="63"/>
      <c r="G54" s="59"/>
      <c r="H54" s="59"/>
      <c r="I54" s="63"/>
    </row>
    <row r="55" spans="1:9" x14ac:dyDescent="0.2">
      <c r="A55" s="72" t="s">
        <v>120</v>
      </c>
      <c r="B55" s="22"/>
      <c r="C55" s="24" t="s">
        <v>160</v>
      </c>
      <c r="D55" s="28" t="s">
        <v>74</v>
      </c>
      <c r="E55" s="28" t="s">
        <v>74</v>
      </c>
      <c r="F55" s="28" t="s">
        <v>74</v>
      </c>
      <c r="G55" s="28" t="s">
        <v>74</v>
      </c>
      <c r="H55" s="28" t="s">
        <v>74</v>
      </c>
      <c r="I55" s="28" t="s">
        <v>74</v>
      </c>
    </row>
    <row r="56" spans="1:9" ht="25.5" x14ac:dyDescent="0.2">
      <c r="A56" s="72" t="s">
        <v>106</v>
      </c>
      <c r="B56" s="22"/>
      <c r="C56" s="24" t="s">
        <v>114</v>
      </c>
      <c r="D56" s="61"/>
      <c r="E56" s="61"/>
      <c r="F56" s="62"/>
      <c r="G56" s="61"/>
      <c r="H56" s="61"/>
      <c r="I56" s="62"/>
    </row>
    <row r="57" spans="1:9" ht="25.5" x14ac:dyDescent="0.2">
      <c r="A57" s="72" t="s">
        <v>108</v>
      </c>
      <c r="B57" s="22"/>
      <c r="C57" s="24" t="s">
        <v>115</v>
      </c>
      <c r="D57" s="61"/>
      <c r="E57" s="61"/>
      <c r="F57" s="62"/>
      <c r="G57" s="61"/>
      <c r="H57" s="61"/>
      <c r="I57" s="62"/>
    </row>
    <row r="58" spans="1:9" ht="25.5" x14ac:dyDescent="0.2">
      <c r="A58" s="72" t="s">
        <v>109</v>
      </c>
      <c r="B58" s="22"/>
      <c r="C58" s="24" t="s">
        <v>116</v>
      </c>
      <c r="D58" s="61"/>
      <c r="E58" s="61"/>
      <c r="F58" s="62"/>
      <c r="G58" s="61"/>
      <c r="H58" s="61"/>
      <c r="I58" s="62"/>
    </row>
    <row r="59" spans="1:9" ht="25.5" x14ac:dyDescent="0.2">
      <c r="A59" s="72" t="s">
        <v>110</v>
      </c>
      <c r="B59" s="22"/>
      <c r="C59" s="24" t="s">
        <v>117</v>
      </c>
      <c r="D59" s="61"/>
      <c r="E59" s="61"/>
      <c r="F59" s="62"/>
      <c r="G59" s="61"/>
      <c r="H59" s="61"/>
      <c r="I59" s="62"/>
    </row>
    <row r="60" spans="1:9" x14ac:dyDescent="0.2">
      <c r="A60" s="72" t="s">
        <v>97</v>
      </c>
      <c r="B60" s="22"/>
      <c r="C60" s="24" t="s">
        <v>23</v>
      </c>
      <c r="D60" s="59"/>
      <c r="E60" s="59"/>
      <c r="F60" s="63"/>
      <c r="G60" s="59"/>
      <c r="H60" s="59"/>
      <c r="I60" s="63"/>
    </row>
    <row r="61" spans="1:9" x14ac:dyDescent="0.2">
      <c r="A61" s="72" t="s">
        <v>188</v>
      </c>
      <c r="B61" s="20" t="s">
        <v>9</v>
      </c>
      <c r="C61" s="20"/>
      <c r="D61" s="55">
        <f t="shared" ref="D61:I61" si="11">D62+D63-D64</f>
        <v>0</v>
      </c>
      <c r="E61" s="55">
        <f t="shared" si="11"/>
        <v>0</v>
      </c>
      <c r="F61" s="56">
        <f t="shared" si="11"/>
        <v>0</v>
      </c>
      <c r="G61" s="55">
        <f t="shared" si="11"/>
        <v>0</v>
      </c>
      <c r="H61" s="55">
        <f t="shared" si="11"/>
        <v>0</v>
      </c>
      <c r="I61" s="56">
        <f t="shared" si="11"/>
        <v>0</v>
      </c>
    </row>
    <row r="62" spans="1:9" x14ac:dyDescent="0.2">
      <c r="A62" s="72" t="s">
        <v>3</v>
      </c>
      <c r="B62" s="20"/>
      <c r="C62" s="24" t="s">
        <v>82</v>
      </c>
      <c r="D62" s="59"/>
      <c r="E62" s="59"/>
      <c r="F62" s="63"/>
      <c r="G62" s="59"/>
      <c r="H62" s="59"/>
      <c r="I62" s="63"/>
    </row>
    <row r="63" spans="1:9" x14ac:dyDescent="0.2">
      <c r="A63" s="72" t="s">
        <v>4</v>
      </c>
      <c r="B63" s="20"/>
      <c r="C63" s="24" t="s">
        <v>83</v>
      </c>
      <c r="D63" s="59"/>
      <c r="E63" s="59"/>
      <c r="F63" s="63"/>
      <c r="G63" s="59"/>
      <c r="H63" s="59"/>
      <c r="I63" s="63"/>
    </row>
    <row r="64" spans="1:9" x14ac:dyDescent="0.2">
      <c r="A64" s="72" t="s">
        <v>97</v>
      </c>
      <c r="B64" s="22"/>
      <c r="C64" s="24" t="s">
        <v>23</v>
      </c>
      <c r="D64" s="59"/>
      <c r="E64" s="59"/>
      <c r="F64" s="63"/>
      <c r="G64" s="59"/>
      <c r="H64" s="59"/>
      <c r="I64" s="63"/>
    </row>
    <row r="65" spans="1:9" ht="25.5" x14ac:dyDescent="0.2">
      <c r="A65" s="72" t="s">
        <v>10</v>
      </c>
      <c r="B65" s="20" t="s">
        <v>39</v>
      </c>
      <c r="C65" s="20"/>
      <c r="D65" s="32">
        <f t="shared" ref="D65:I65" si="12">D66+D72-D78</f>
        <v>0</v>
      </c>
      <c r="E65" s="32">
        <f t="shared" si="12"/>
        <v>0</v>
      </c>
      <c r="F65" s="27">
        <f t="shared" si="12"/>
        <v>0</v>
      </c>
      <c r="G65" s="26">
        <f t="shared" si="12"/>
        <v>0</v>
      </c>
      <c r="H65" s="26">
        <f t="shared" si="12"/>
        <v>0</v>
      </c>
      <c r="I65" s="27">
        <f t="shared" si="12"/>
        <v>0</v>
      </c>
    </row>
    <row r="66" spans="1:9" x14ac:dyDescent="0.2">
      <c r="A66" s="72" t="s">
        <v>3</v>
      </c>
      <c r="B66" s="20"/>
      <c r="C66" s="24" t="s">
        <v>82</v>
      </c>
      <c r="D66" s="64"/>
      <c r="E66" s="64"/>
      <c r="F66" s="62"/>
      <c r="G66" s="64"/>
      <c r="H66" s="64"/>
      <c r="I66" s="62"/>
    </row>
    <row r="67" spans="1:9" ht="25.5" x14ac:dyDescent="0.2">
      <c r="A67" s="72" t="s">
        <v>121</v>
      </c>
      <c r="B67" s="22"/>
      <c r="C67" s="24" t="s">
        <v>159</v>
      </c>
      <c r="D67" s="28" t="s">
        <v>74</v>
      </c>
      <c r="E67" s="28" t="s">
        <v>74</v>
      </c>
      <c r="F67" s="28" t="s">
        <v>74</v>
      </c>
      <c r="G67" s="28" t="s">
        <v>74</v>
      </c>
      <c r="H67" s="28" t="s">
        <v>74</v>
      </c>
      <c r="I67" s="28" t="s">
        <v>74</v>
      </c>
    </row>
    <row r="68" spans="1:9" ht="25.5" x14ac:dyDescent="0.2">
      <c r="A68" s="72" t="s">
        <v>106</v>
      </c>
      <c r="B68" s="22"/>
      <c r="C68" s="24" t="s">
        <v>107</v>
      </c>
      <c r="D68" s="61"/>
      <c r="E68" s="61"/>
      <c r="F68" s="62"/>
      <c r="G68" s="61"/>
      <c r="H68" s="61"/>
      <c r="I68" s="62"/>
    </row>
    <row r="69" spans="1:9" ht="25.5" x14ac:dyDescent="0.2">
      <c r="A69" s="72" t="s">
        <v>108</v>
      </c>
      <c r="B69" s="22"/>
      <c r="C69" s="24" t="s">
        <v>111</v>
      </c>
      <c r="D69" s="61"/>
      <c r="E69" s="61"/>
      <c r="F69" s="62"/>
      <c r="G69" s="61"/>
      <c r="H69" s="61"/>
      <c r="I69" s="62"/>
    </row>
    <row r="70" spans="1:9" ht="25.5" x14ac:dyDescent="0.2">
      <c r="A70" s="72" t="s">
        <v>109</v>
      </c>
      <c r="B70" s="22"/>
      <c r="C70" s="24" t="s">
        <v>112</v>
      </c>
      <c r="D70" s="61"/>
      <c r="E70" s="61"/>
      <c r="F70" s="62"/>
      <c r="G70" s="61"/>
      <c r="H70" s="61"/>
      <c r="I70" s="62"/>
    </row>
    <row r="71" spans="1:9" ht="25.5" x14ac:dyDescent="0.2">
      <c r="A71" s="72" t="s">
        <v>110</v>
      </c>
      <c r="B71" s="22"/>
      <c r="C71" s="24" t="s">
        <v>113</v>
      </c>
      <c r="D71" s="61"/>
      <c r="E71" s="61"/>
      <c r="F71" s="62"/>
      <c r="G71" s="61"/>
      <c r="H71" s="61"/>
      <c r="I71" s="62"/>
    </row>
    <row r="72" spans="1:9" x14ac:dyDescent="0.2">
      <c r="A72" s="72" t="s">
        <v>4</v>
      </c>
      <c r="B72" s="20"/>
      <c r="C72" s="24" t="s">
        <v>83</v>
      </c>
      <c r="D72" s="64"/>
      <c r="E72" s="64"/>
      <c r="F72" s="62"/>
      <c r="G72" s="64"/>
      <c r="H72" s="64"/>
      <c r="I72" s="62"/>
    </row>
    <row r="73" spans="1:9" ht="25.5" x14ac:dyDescent="0.2">
      <c r="A73" s="72" t="s">
        <v>121</v>
      </c>
      <c r="B73" s="22"/>
      <c r="C73" s="24" t="s">
        <v>160</v>
      </c>
      <c r="D73" s="28" t="s">
        <v>74</v>
      </c>
      <c r="E73" s="28" t="s">
        <v>74</v>
      </c>
      <c r="F73" s="28" t="s">
        <v>74</v>
      </c>
      <c r="G73" s="28" t="s">
        <v>74</v>
      </c>
      <c r="H73" s="28" t="s">
        <v>74</v>
      </c>
      <c r="I73" s="28" t="s">
        <v>74</v>
      </c>
    </row>
    <row r="74" spans="1:9" ht="25.5" x14ac:dyDescent="0.2">
      <c r="A74" s="72" t="s">
        <v>106</v>
      </c>
      <c r="B74" s="22"/>
      <c r="C74" s="24" t="s">
        <v>114</v>
      </c>
      <c r="D74" s="61"/>
      <c r="E74" s="61"/>
      <c r="F74" s="62"/>
      <c r="G74" s="61"/>
      <c r="H74" s="61"/>
      <c r="I74" s="62"/>
    </row>
    <row r="75" spans="1:9" ht="25.5" x14ac:dyDescent="0.2">
      <c r="A75" s="72" t="s">
        <v>108</v>
      </c>
      <c r="B75" s="22"/>
      <c r="C75" s="24" t="s">
        <v>115</v>
      </c>
      <c r="D75" s="61"/>
      <c r="E75" s="61"/>
      <c r="F75" s="62"/>
      <c r="G75" s="61"/>
      <c r="H75" s="61"/>
      <c r="I75" s="62"/>
    </row>
    <row r="76" spans="1:9" ht="25.5" x14ac:dyDescent="0.2">
      <c r="A76" s="72" t="s">
        <v>109</v>
      </c>
      <c r="B76" s="22"/>
      <c r="C76" s="24" t="s">
        <v>116</v>
      </c>
      <c r="D76" s="61"/>
      <c r="E76" s="61"/>
      <c r="F76" s="62"/>
      <c r="G76" s="61"/>
      <c r="H76" s="61"/>
      <c r="I76" s="62"/>
    </row>
    <row r="77" spans="1:9" ht="25.5" x14ac:dyDescent="0.2">
      <c r="A77" s="72" t="s">
        <v>110</v>
      </c>
      <c r="B77" s="22"/>
      <c r="C77" s="24" t="s">
        <v>117</v>
      </c>
      <c r="D77" s="61"/>
      <c r="E77" s="61"/>
      <c r="F77" s="62"/>
      <c r="G77" s="61"/>
      <c r="H77" s="61"/>
      <c r="I77" s="62"/>
    </row>
    <row r="78" spans="1:9" x14ac:dyDescent="0.2">
      <c r="A78" s="72" t="s">
        <v>97</v>
      </c>
      <c r="B78" s="22"/>
      <c r="C78" s="24" t="s">
        <v>23</v>
      </c>
      <c r="D78" s="64"/>
      <c r="E78" s="64"/>
      <c r="F78" s="62"/>
      <c r="G78" s="64"/>
      <c r="H78" s="64"/>
      <c r="I78" s="62"/>
    </row>
    <row r="79" spans="1:9" ht="25.5" x14ac:dyDescent="0.2">
      <c r="A79" s="72" t="s">
        <v>11</v>
      </c>
      <c r="B79" s="20" t="s">
        <v>40</v>
      </c>
      <c r="C79" s="20"/>
      <c r="D79" s="32">
        <f t="shared" ref="D79:I79" si="13">D80+D86-D92</f>
        <v>0</v>
      </c>
      <c r="E79" s="32">
        <f t="shared" si="13"/>
        <v>0</v>
      </c>
      <c r="F79" s="27">
        <f t="shared" si="13"/>
        <v>0</v>
      </c>
      <c r="G79" s="26">
        <f t="shared" si="13"/>
        <v>0</v>
      </c>
      <c r="H79" s="26">
        <f t="shared" si="13"/>
        <v>0</v>
      </c>
      <c r="I79" s="27">
        <f t="shared" si="13"/>
        <v>0</v>
      </c>
    </row>
    <row r="80" spans="1:9" x14ac:dyDescent="0.2">
      <c r="A80" s="72" t="s">
        <v>3</v>
      </c>
      <c r="B80" s="20"/>
      <c r="C80" s="24" t="s">
        <v>82</v>
      </c>
      <c r="D80" s="61"/>
      <c r="E80" s="61"/>
      <c r="F80" s="62"/>
      <c r="G80" s="64"/>
      <c r="H80" s="64"/>
      <c r="I80" s="62"/>
    </row>
    <row r="81" spans="1:9" ht="54" customHeight="1" x14ac:dyDescent="0.2">
      <c r="A81" s="72" t="s">
        <v>122</v>
      </c>
      <c r="B81" s="22"/>
      <c r="C81" s="24" t="s">
        <v>159</v>
      </c>
      <c r="D81" s="28" t="s">
        <v>74</v>
      </c>
      <c r="E81" s="28" t="s">
        <v>74</v>
      </c>
      <c r="F81" s="28" t="s">
        <v>74</v>
      </c>
      <c r="G81" s="28" t="s">
        <v>74</v>
      </c>
      <c r="H81" s="28" t="s">
        <v>74</v>
      </c>
      <c r="I81" s="28" t="s">
        <v>74</v>
      </c>
    </row>
    <row r="82" spans="1:9" ht="25.5" x14ac:dyDescent="0.2">
      <c r="A82" s="72" t="s">
        <v>106</v>
      </c>
      <c r="B82" s="22"/>
      <c r="C82" s="24" t="s">
        <v>107</v>
      </c>
      <c r="D82" s="61"/>
      <c r="E82" s="61"/>
      <c r="F82" s="62"/>
      <c r="G82" s="61"/>
      <c r="H82" s="61"/>
      <c r="I82" s="62"/>
    </row>
    <row r="83" spans="1:9" ht="25.5" x14ac:dyDescent="0.2">
      <c r="A83" s="72" t="s">
        <v>108</v>
      </c>
      <c r="B83" s="22"/>
      <c r="C83" s="24" t="s">
        <v>111</v>
      </c>
      <c r="D83" s="61"/>
      <c r="E83" s="61"/>
      <c r="F83" s="62"/>
      <c r="G83" s="61"/>
      <c r="H83" s="61"/>
      <c r="I83" s="62"/>
    </row>
    <row r="84" spans="1:9" ht="25.5" x14ac:dyDescent="0.2">
      <c r="A84" s="72" t="s">
        <v>109</v>
      </c>
      <c r="B84" s="22"/>
      <c r="C84" s="24" t="s">
        <v>112</v>
      </c>
      <c r="D84" s="61"/>
      <c r="E84" s="61"/>
      <c r="F84" s="62"/>
      <c r="G84" s="61"/>
      <c r="H84" s="61"/>
      <c r="I84" s="62"/>
    </row>
    <row r="85" spans="1:9" ht="25.5" x14ac:dyDescent="0.2">
      <c r="A85" s="72" t="s">
        <v>110</v>
      </c>
      <c r="B85" s="22"/>
      <c r="C85" s="24" t="s">
        <v>113</v>
      </c>
      <c r="D85" s="61"/>
      <c r="E85" s="61"/>
      <c r="F85" s="62"/>
      <c r="G85" s="61"/>
      <c r="H85" s="61"/>
      <c r="I85" s="62"/>
    </row>
    <row r="86" spans="1:9" x14ac:dyDescent="0.2">
      <c r="A86" s="72" t="s">
        <v>4</v>
      </c>
      <c r="B86" s="20"/>
      <c r="C86" s="24" t="s">
        <v>83</v>
      </c>
      <c r="D86" s="61"/>
      <c r="E86" s="61"/>
      <c r="F86" s="62"/>
      <c r="G86" s="64"/>
      <c r="H86" s="64"/>
      <c r="I86" s="62"/>
    </row>
    <row r="87" spans="1:9" ht="51.75" customHeight="1" x14ac:dyDescent="0.2">
      <c r="A87" s="72" t="s">
        <v>122</v>
      </c>
      <c r="B87" s="22"/>
      <c r="C87" s="24" t="s">
        <v>160</v>
      </c>
      <c r="D87" s="28" t="s">
        <v>74</v>
      </c>
      <c r="E87" s="28" t="s">
        <v>74</v>
      </c>
      <c r="F87" s="28" t="s">
        <v>74</v>
      </c>
      <c r="G87" s="28" t="s">
        <v>74</v>
      </c>
      <c r="H87" s="28" t="s">
        <v>74</v>
      </c>
      <c r="I87" s="28" t="s">
        <v>74</v>
      </c>
    </row>
    <row r="88" spans="1:9" ht="25.5" x14ac:dyDescent="0.2">
      <c r="A88" s="72" t="s">
        <v>106</v>
      </c>
      <c r="B88" s="22"/>
      <c r="C88" s="24" t="s">
        <v>114</v>
      </c>
      <c r="D88" s="61"/>
      <c r="E88" s="61"/>
      <c r="F88" s="62"/>
      <c r="G88" s="61"/>
      <c r="H88" s="61"/>
      <c r="I88" s="62"/>
    </row>
    <row r="89" spans="1:9" ht="25.5" x14ac:dyDescent="0.2">
      <c r="A89" s="72" t="s">
        <v>108</v>
      </c>
      <c r="B89" s="22"/>
      <c r="C89" s="24" t="s">
        <v>115</v>
      </c>
      <c r="D89" s="61"/>
      <c r="E89" s="61"/>
      <c r="F89" s="62"/>
      <c r="G89" s="61"/>
      <c r="H89" s="61"/>
      <c r="I89" s="62"/>
    </row>
    <row r="90" spans="1:9" ht="25.5" x14ac:dyDescent="0.2">
      <c r="A90" s="72" t="s">
        <v>109</v>
      </c>
      <c r="B90" s="22"/>
      <c r="C90" s="24" t="s">
        <v>116</v>
      </c>
      <c r="D90" s="61"/>
      <c r="E90" s="61"/>
      <c r="F90" s="62"/>
      <c r="G90" s="61"/>
      <c r="H90" s="61"/>
      <c r="I90" s="62"/>
    </row>
    <row r="91" spans="1:9" ht="25.5" x14ac:dyDescent="0.2">
      <c r="A91" s="72" t="s">
        <v>110</v>
      </c>
      <c r="B91" s="22"/>
      <c r="C91" s="24" t="s">
        <v>117</v>
      </c>
      <c r="D91" s="61"/>
      <c r="E91" s="61"/>
      <c r="F91" s="62"/>
      <c r="G91" s="61"/>
      <c r="H91" s="61"/>
      <c r="I91" s="62"/>
    </row>
    <row r="92" spans="1:9" x14ac:dyDescent="0.2">
      <c r="A92" s="72" t="s">
        <v>97</v>
      </c>
      <c r="B92" s="22"/>
      <c r="C92" s="24" t="s">
        <v>23</v>
      </c>
      <c r="D92" s="61"/>
      <c r="E92" s="61"/>
      <c r="F92" s="62"/>
      <c r="G92" s="64"/>
      <c r="H92" s="64"/>
      <c r="I92" s="62"/>
    </row>
    <row r="93" spans="1:9" ht="25.5" x14ac:dyDescent="0.2">
      <c r="A93" s="72" t="s">
        <v>12</v>
      </c>
      <c r="B93" s="20" t="s">
        <v>41</v>
      </c>
      <c r="C93" s="20"/>
      <c r="D93" s="32">
        <f t="shared" ref="D93:I93" si="14">D94+D100-D106</f>
        <v>0</v>
      </c>
      <c r="E93" s="32">
        <f t="shared" si="14"/>
        <v>0</v>
      </c>
      <c r="F93" s="27">
        <f t="shared" si="14"/>
        <v>0</v>
      </c>
      <c r="G93" s="26">
        <f t="shared" si="14"/>
        <v>0</v>
      </c>
      <c r="H93" s="26">
        <f t="shared" si="14"/>
        <v>0</v>
      </c>
      <c r="I93" s="27">
        <f t="shared" si="14"/>
        <v>0</v>
      </c>
    </row>
    <row r="94" spans="1:9" x14ac:dyDescent="0.2">
      <c r="A94" s="72" t="s">
        <v>3</v>
      </c>
      <c r="B94" s="20"/>
      <c r="C94" s="24" t="s">
        <v>82</v>
      </c>
      <c r="D94" s="61"/>
      <c r="E94" s="61"/>
      <c r="F94" s="62"/>
      <c r="G94" s="64"/>
      <c r="H94" s="64"/>
      <c r="I94" s="62"/>
    </row>
    <row r="95" spans="1:9" ht="47.25" customHeight="1" x14ac:dyDescent="0.2">
      <c r="A95" s="72" t="s">
        <v>123</v>
      </c>
      <c r="B95" s="22"/>
      <c r="C95" s="24" t="s">
        <v>159</v>
      </c>
      <c r="D95" s="28" t="s">
        <v>74</v>
      </c>
      <c r="E95" s="28" t="s">
        <v>74</v>
      </c>
      <c r="F95" s="28" t="s">
        <v>74</v>
      </c>
      <c r="G95" s="28" t="s">
        <v>74</v>
      </c>
      <c r="H95" s="28" t="s">
        <v>74</v>
      </c>
      <c r="I95" s="28" t="s">
        <v>74</v>
      </c>
    </row>
    <row r="96" spans="1:9" ht="25.5" x14ac:dyDescent="0.2">
      <c r="A96" s="72" t="s">
        <v>106</v>
      </c>
      <c r="B96" s="22"/>
      <c r="C96" s="24" t="s">
        <v>107</v>
      </c>
      <c r="D96" s="61"/>
      <c r="E96" s="61"/>
      <c r="F96" s="62"/>
      <c r="G96" s="61"/>
      <c r="H96" s="61"/>
      <c r="I96" s="62"/>
    </row>
    <row r="97" spans="1:9" ht="25.5" x14ac:dyDescent="0.2">
      <c r="A97" s="72" t="s">
        <v>108</v>
      </c>
      <c r="B97" s="22"/>
      <c r="C97" s="24" t="s">
        <v>111</v>
      </c>
      <c r="D97" s="61"/>
      <c r="E97" s="61"/>
      <c r="F97" s="62"/>
      <c r="G97" s="61"/>
      <c r="H97" s="61"/>
      <c r="I97" s="62"/>
    </row>
    <row r="98" spans="1:9" ht="25.5" x14ac:dyDescent="0.2">
      <c r="A98" s="72" t="s">
        <v>109</v>
      </c>
      <c r="B98" s="22"/>
      <c r="C98" s="24" t="s">
        <v>112</v>
      </c>
      <c r="D98" s="61"/>
      <c r="E98" s="61"/>
      <c r="F98" s="62"/>
      <c r="G98" s="61"/>
      <c r="H98" s="61"/>
      <c r="I98" s="62"/>
    </row>
    <row r="99" spans="1:9" ht="25.5" x14ac:dyDescent="0.2">
      <c r="A99" s="72" t="s">
        <v>110</v>
      </c>
      <c r="B99" s="22"/>
      <c r="C99" s="24" t="s">
        <v>113</v>
      </c>
      <c r="D99" s="61"/>
      <c r="E99" s="61"/>
      <c r="F99" s="62"/>
      <c r="G99" s="61"/>
      <c r="H99" s="61"/>
      <c r="I99" s="62"/>
    </row>
    <row r="100" spans="1:9" x14ac:dyDescent="0.2">
      <c r="A100" s="72" t="s">
        <v>4</v>
      </c>
      <c r="B100" s="20"/>
      <c r="C100" s="24" t="s">
        <v>83</v>
      </c>
      <c r="D100" s="61"/>
      <c r="E100" s="61"/>
      <c r="F100" s="62"/>
      <c r="G100" s="64"/>
      <c r="H100" s="64"/>
      <c r="I100" s="62"/>
    </row>
    <row r="101" spans="1:9" ht="41.25" customHeight="1" x14ac:dyDescent="0.2">
      <c r="A101" s="72" t="s">
        <v>123</v>
      </c>
      <c r="B101" s="22"/>
      <c r="C101" s="24" t="s">
        <v>160</v>
      </c>
      <c r="D101" s="28" t="s">
        <v>74</v>
      </c>
      <c r="E101" s="28" t="s">
        <v>74</v>
      </c>
      <c r="F101" s="28" t="s">
        <v>74</v>
      </c>
      <c r="G101" s="28" t="s">
        <v>74</v>
      </c>
      <c r="H101" s="28" t="s">
        <v>74</v>
      </c>
      <c r="I101" s="28" t="s">
        <v>74</v>
      </c>
    </row>
    <row r="102" spans="1:9" ht="25.5" x14ac:dyDescent="0.2">
      <c r="A102" s="72" t="s">
        <v>106</v>
      </c>
      <c r="B102" s="22"/>
      <c r="C102" s="24" t="s">
        <v>114</v>
      </c>
      <c r="D102" s="61"/>
      <c r="E102" s="61"/>
      <c r="F102" s="62"/>
      <c r="G102" s="61"/>
      <c r="H102" s="61"/>
      <c r="I102" s="62"/>
    </row>
    <row r="103" spans="1:9" ht="25.5" x14ac:dyDescent="0.2">
      <c r="A103" s="72" t="s">
        <v>108</v>
      </c>
      <c r="B103" s="22"/>
      <c r="C103" s="24" t="s">
        <v>115</v>
      </c>
      <c r="D103" s="61"/>
      <c r="E103" s="61"/>
      <c r="F103" s="62"/>
      <c r="G103" s="61"/>
      <c r="H103" s="61"/>
      <c r="I103" s="62"/>
    </row>
    <row r="104" spans="1:9" ht="25.5" x14ac:dyDescent="0.2">
      <c r="A104" s="72" t="s">
        <v>109</v>
      </c>
      <c r="B104" s="22"/>
      <c r="C104" s="24" t="s">
        <v>116</v>
      </c>
      <c r="D104" s="61"/>
      <c r="E104" s="61"/>
      <c r="F104" s="62"/>
      <c r="G104" s="61"/>
      <c r="H104" s="61"/>
      <c r="I104" s="62"/>
    </row>
    <row r="105" spans="1:9" ht="25.5" x14ac:dyDescent="0.2">
      <c r="A105" s="72" t="s">
        <v>110</v>
      </c>
      <c r="B105" s="22"/>
      <c r="C105" s="24" t="s">
        <v>117</v>
      </c>
      <c r="D105" s="61"/>
      <c r="E105" s="61"/>
      <c r="F105" s="62"/>
      <c r="G105" s="61"/>
      <c r="H105" s="61"/>
      <c r="I105" s="62"/>
    </row>
    <row r="106" spans="1:9" x14ac:dyDescent="0.2">
      <c r="A106" s="72" t="s">
        <v>97</v>
      </c>
      <c r="B106" s="22"/>
      <c r="C106" s="24" t="s">
        <v>23</v>
      </c>
      <c r="D106" s="61"/>
      <c r="E106" s="61"/>
      <c r="F106" s="62"/>
      <c r="G106" s="64"/>
      <c r="H106" s="64"/>
      <c r="I106" s="62"/>
    </row>
    <row r="107" spans="1:9" ht="65.25" customHeight="1" x14ac:dyDescent="0.2">
      <c r="A107" s="72" t="s">
        <v>198</v>
      </c>
      <c r="B107" s="20" t="s">
        <v>86</v>
      </c>
      <c r="C107" s="20"/>
      <c r="D107" s="28" t="s">
        <v>74</v>
      </c>
      <c r="E107" s="28" t="s">
        <v>74</v>
      </c>
      <c r="F107" s="28" t="s">
        <v>74</v>
      </c>
      <c r="G107" s="28" t="s">
        <v>74</v>
      </c>
      <c r="H107" s="28" t="s">
        <v>74</v>
      </c>
      <c r="I107" s="28" t="s">
        <v>74</v>
      </c>
    </row>
    <row r="108" spans="1:9" x14ac:dyDescent="0.2">
      <c r="A108" s="72" t="s">
        <v>15</v>
      </c>
      <c r="B108" s="20" t="s">
        <v>42</v>
      </c>
      <c r="C108" s="20"/>
      <c r="D108" s="26">
        <f>D109+D110-D111</f>
        <v>0</v>
      </c>
      <c r="E108" s="29" t="s">
        <v>13</v>
      </c>
      <c r="F108" s="27">
        <f>F109+F110-F111</f>
        <v>0</v>
      </c>
      <c r="G108" s="26">
        <f>G109+G110-G111</f>
        <v>0</v>
      </c>
      <c r="H108" s="29" t="s">
        <v>13</v>
      </c>
      <c r="I108" s="27">
        <f>I109+I110-I111</f>
        <v>0</v>
      </c>
    </row>
    <row r="109" spans="1:9" x14ac:dyDescent="0.2">
      <c r="A109" s="72" t="s">
        <v>3</v>
      </c>
      <c r="B109" s="20"/>
      <c r="C109" s="24" t="s">
        <v>82</v>
      </c>
      <c r="D109" s="59"/>
      <c r="E109" s="29" t="s">
        <v>13</v>
      </c>
      <c r="F109" s="63"/>
      <c r="G109" s="59"/>
      <c r="H109" s="29" t="s">
        <v>13</v>
      </c>
      <c r="I109" s="63"/>
    </row>
    <row r="110" spans="1:9" x14ac:dyDescent="0.2">
      <c r="A110" s="72" t="s">
        <v>4</v>
      </c>
      <c r="B110" s="20"/>
      <c r="C110" s="24" t="s">
        <v>83</v>
      </c>
      <c r="D110" s="59"/>
      <c r="E110" s="29" t="s">
        <v>13</v>
      </c>
      <c r="F110" s="63"/>
      <c r="G110" s="59"/>
      <c r="H110" s="29" t="s">
        <v>13</v>
      </c>
      <c r="I110" s="63"/>
    </row>
    <row r="111" spans="1:9" x14ac:dyDescent="0.2">
      <c r="A111" s="72" t="s">
        <v>97</v>
      </c>
      <c r="B111" s="22"/>
      <c r="C111" s="24" t="s">
        <v>23</v>
      </c>
      <c r="D111" s="59"/>
      <c r="E111" s="59"/>
      <c r="F111" s="63"/>
      <c r="G111" s="59"/>
      <c r="H111" s="59"/>
      <c r="I111" s="63"/>
    </row>
    <row r="112" spans="1:9" x14ac:dyDescent="0.2">
      <c r="A112" s="72" t="s">
        <v>16</v>
      </c>
      <c r="B112" s="20" t="s">
        <v>43</v>
      </c>
      <c r="C112" s="20"/>
      <c r="D112" s="26">
        <f>D113+D114-D115</f>
        <v>0</v>
      </c>
      <c r="E112" s="29" t="s">
        <v>13</v>
      </c>
      <c r="F112" s="27">
        <f>F113+F114-F115</f>
        <v>0</v>
      </c>
      <c r="G112" s="26">
        <f>G113+G114-G115</f>
        <v>0</v>
      </c>
      <c r="H112" s="29" t="s">
        <v>13</v>
      </c>
      <c r="I112" s="27">
        <f>I113+I114-I115</f>
        <v>0</v>
      </c>
    </row>
    <row r="113" spans="1:9" x14ac:dyDescent="0.2">
      <c r="A113" s="72" t="s">
        <v>3</v>
      </c>
      <c r="B113" s="20"/>
      <c r="C113" s="24" t="s">
        <v>82</v>
      </c>
      <c r="D113" s="59"/>
      <c r="E113" s="29" t="s">
        <v>13</v>
      </c>
      <c r="F113" s="63"/>
      <c r="G113" s="59"/>
      <c r="H113" s="29" t="s">
        <v>13</v>
      </c>
      <c r="I113" s="63"/>
    </row>
    <row r="114" spans="1:9" x14ac:dyDescent="0.2">
      <c r="A114" s="72" t="s">
        <v>4</v>
      </c>
      <c r="B114" s="20"/>
      <c r="C114" s="24" t="s">
        <v>83</v>
      </c>
      <c r="D114" s="59"/>
      <c r="E114" s="29" t="s">
        <v>13</v>
      </c>
      <c r="F114" s="63"/>
      <c r="G114" s="59"/>
      <c r="H114" s="29" t="s">
        <v>13</v>
      </c>
      <c r="I114" s="63"/>
    </row>
    <row r="115" spans="1:9" x14ac:dyDescent="0.2">
      <c r="A115" s="72" t="s">
        <v>97</v>
      </c>
      <c r="B115" s="22"/>
      <c r="C115" s="24" t="s">
        <v>23</v>
      </c>
      <c r="D115" s="59"/>
      <c r="E115" s="59"/>
      <c r="F115" s="63"/>
      <c r="G115" s="59"/>
      <c r="H115" s="59"/>
      <c r="I115" s="63"/>
    </row>
    <row r="116" spans="1:9" x14ac:dyDescent="0.2">
      <c r="A116" s="72" t="s">
        <v>17</v>
      </c>
      <c r="B116" s="20" t="s">
        <v>44</v>
      </c>
      <c r="C116" s="20"/>
      <c r="D116" s="32">
        <f>D117+D118-D119</f>
        <v>0</v>
      </c>
      <c r="E116" s="29" t="s">
        <v>13</v>
      </c>
      <c r="F116" s="27">
        <f>F117+F118-F119</f>
        <v>0</v>
      </c>
      <c r="G116" s="26">
        <f>G117+G118-G119</f>
        <v>0</v>
      </c>
      <c r="H116" s="29" t="s">
        <v>13</v>
      </c>
      <c r="I116" s="27">
        <f>I117+I118-I119</f>
        <v>0</v>
      </c>
    </row>
    <row r="117" spans="1:9" x14ac:dyDescent="0.2">
      <c r="A117" s="72" t="s">
        <v>3</v>
      </c>
      <c r="B117" s="20"/>
      <c r="C117" s="24" t="s">
        <v>82</v>
      </c>
      <c r="D117" s="59"/>
      <c r="E117" s="29" t="s">
        <v>13</v>
      </c>
      <c r="F117" s="63"/>
      <c r="G117" s="59"/>
      <c r="H117" s="29" t="s">
        <v>13</v>
      </c>
      <c r="I117" s="63"/>
    </row>
    <row r="118" spans="1:9" x14ac:dyDescent="0.2">
      <c r="A118" s="72" t="s">
        <v>4</v>
      </c>
      <c r="B118" s="20"/>
      <c r="C118" s="24" t="s">
        <v>83</v>
      </c>
      <c r="D118" s="59"/>
      <c r="E118" s="29" t="s">
        <v>13</v>
      </c>
      <c r="F118" s="63"/>
      <c r="G118" s="59"/>
      <c r="H118" s="29" t="s">
        <v>13</v>
      </c>
      <c r="I118" s="63"/>
    </row>
    <row r="119" spans="1:9" x14ac:dyDescent="0.2">
      <c r="A119" s="72" t="s">
        <v>97</v>
      </c>
      <c r="B119" s="22"/>
      <c r="C119" s="24" t="s">
        <v>23</v>
      </c>
      <c r="D119" s="65"/>
      <c r="E119" s="65"/>
      <c r="F119" s="66"/>
      <c r="G119" s="65"/>
      <c r="H119" s="65"/>
      <c r="I119" s="66"/>
    </row>
    <row r="120" spans="1:9" ht="25.5" x14ac:dyDescent="0.2">
      <c r="A120" s="72" t="s">
        <v>18</v>
      </c>
      <c r="B120" s="20" t="s">
        <v>45</v>
      </c>
      <c r="C120" s="20"/>
      <c r="D120" s="67"/>
      <c r="E120" s="67"/>
      <c r="F120" s="68"/>
      <c r="G120" s="67"/>
      <c r="H120" s="67"/>
      <c r="I120" s="68"/>
    </row>
    <row r="121" spans="1:9" ht="42" customHeight="1" x14ac:dyDescent="0.2">
      <c r="A121" s="72" t="s">
        <v>124</v>
      </c>
      <c r="B121" s="20" t="s">
        <v>125</v>
      </c>
      <c r="C121" s="24" t="s">
        <v>105</v>
      </c>
      <c r="D121" s="29" t="s">
        <v>13</v>
      </c>
      <c r="E121" s="29" t="s">
        <v>13</v>
      </c>
      <c r="F121" s="29" t="s">
        <v>13</v>
      </c>
      <c r="G121" s="29" t="s">
        <v>13</v>
      </c>
      <c r="H121" s="29" t="s">
        <v>13</v>
      </c>
      <c r="I121" s="29" t="s">
        <v>13</v>
      </c>
    </row>
    <row r="122" spans="1:9" ht="25.5" x14ac:dyDescent="0.2">
      <c r="A122" s="72" t="s">
        <v>106</v>
      </c>
      <c r="B122" s="22"/>
      <c r="C122" s="24" t="s">
        <v>126</v>
      </c>
      <c r="D122" s="61"/>
      <c r="E122" s="61"/>
      <c r="F122" s="62"/>
      <c r="G122" s="61"/>
      <c r="H122" s="61"/>
      <c r="I122" s="62"/>
    </row>
    <row r="123" spans="1:9" ht="25.5" x14ac:dyDescent="0.2">
      <c r="A123" s="72" t="s">
        <v>108</v>
      </c>
      <c r="B123" s="22"/>
      <c r="C123" s="24" t="s">
        <v>127</v>
      </c>
      <c r="D123" s="61"/>
      <c r="E123" s="61"/>
      <c r="F123" s="62"/>
      <c r="G123" s="61"/>
      <c r="H123" s="61"/>
      <c r="I123" s="62"/>
    </row>
    <row r="124" spans="1:9" ht="25.5" x14ac:dyDescent="0.2">
      <c r="A124" s="72" t="s">
        <v>109</v>
      </c>
      <c r="B124" s="22"/>
      <c r="C124" s="24" t="s">
        <v>128</v>
      </c>
      <c r="D124" s="61"/>
      <c r="E124" s="61"/>
      <c r="F124" s="62"/>
      <c r="G124" s="61"/>
      <c r="H124" s="61"/>
      <c r="I124" s="62"/>
    </row>
    <row r="125" spans="1:9" ht="25.5" x14ac:dyDescent="0.2">
      <c r="A125" s="72" t="s">
        <v>110</v>
      </c>
      <c r="B125" s="22"/>
      <c r="C125" s="24" t="s">
        <v>129</v>
      </c>
      <c r="D125" s="61"/>
      <c r="E125" s="61"/>
      <c r="F125" s="62"/>
      <c r="G125" s="61"/>
      <c r="H125" s="61"/>
      <c r="I125" s="62"/>
    </row>
    <row r="126" spans="1:9" x14ac:dyDescent="0.2">
      <c r="A126" s="72" t="s">
        <v>99</v>
      </c>
      <c r="B126" s="22"/>
      <c r="C126" s="24" t="s">
        <v>23</v>
      </c>
      <c r="D126" s="67"/>
      <c r="E126" s="67"/>
      <c r="F126" s="68"/>
      <c r="G126" s="67"/>
      <c r="H126" s="67"/>
      <c r="I126" s="68"/>
    </row>
    <row r="127" spans="1:9" ht="25.5" x14ac:dyDescent="0.2">
      <c r="A127" s="72" t="s">
        <v>19</v>
      </c>
      <c r="B127" s="20" t="s">
        <v>46</v>
      </c>
      <c r="C127" s="20"/>
      <c r="D127" s="59"/>
      <c r="E127" s="29" t="s">
        <v>13</v>
      </c>
      <c r="F127" s="29" t="s">
        <v>14</v>
      </c>
      <c r="G127" s="59"/>
      <c r="H127" s="29" t="s">
        <v>13</v>
      </c>
      <c r="I127" s="29" t="s">
        <v>14</v>
      </c>
    </row>
    <row r="128" spans="1:9" ht="25.5" x14ac:dyDescent="0.2">
      <c r="A128" s="72" t="s">
        <v>184</v>
      </c>
      <c r="B128" s="20" t="s">
        <v>20</v>
      </c>
      <c r="C128" s="20" t="s">
        <v>87</v>
      </c>
      <c r="D128" s="29" t="s">
        <v>13</v>
      </c>
      <c r="E128" s="69"/>
      <c r="F128" s="70"/>
      <c r="G128" s="29" t="s">
        <v>13</v>
      </c>
      <c r="H128" s="69"/>
      <c r="I128" s="70"/>
    </row>
    <row r="129" spans="1:9" ht="40.5" customHeight="1" x14ac:dyDescent="0.2">
      <c r="A129" s="72" t="s">
        <v>185</v>
      </c>
      <c r="B129" s="20" t="s">
        <v>21</v>
      </c>
      <c r="C129" s="20" t="s">
        <v>98</v>
      </c>
      <c r="D129" s="29" t="s">
        <v>13</v>
      </c>
      <c r="E129" s="59"/>
      <c r="F129" s="63"/>
      <c r="G129" s="29" t="s">
        <v>13</v>
      </c>
      <c r="H129" s="59"/>
      <c r="I129" s="63"/>
    </row>
    <row r="130" spans="1:9" ht="63.75" x14ac:dyDescent="0.2">
      <c r="A130" s="72" t="s">
        <v>189</v>
      </c>
      <c r="B130" s="20" t="s">
        <v>24</v>
      </c>
      <c r="C130" s="20"/>
      <c r="D130" s="59"/>
      <c r="E130" s="29" t="s">
        <v>25</v>
      </c>
      <c r="F130" s="63"/>
      <c r="G130" s="59"/>
      <c r="H130" s="29" t="s">
        <v>13</v>
      </c>
      <c r="I130" s="63"/>
    </row>
    <row r="131" spans="1:9" ht="36" customHeight="1" x14ac:dyDescent="0.2">
      <c r="A131" s="72" t="s">
        <v>199</v>
      </c>
      <c r="B131" s="20"/>
      <c r="C131" s="24" t="s">
        <v>105</v>
      </c>
      <c r="D131" s="29" t="s">
        <v>13</v>
      </c>
      <c r="E131" s="29" t="s">
        <v>13</v>
      </c>
      <c r="F131" s="29" t="s">
        <v>13</v>
      </c>
      <c r="G131" s="29" t="s">
        <v>13</v>
      </c>
      <c r="H131" s="29" t="s">
        <v>13</v>
      </c>
      <c r="I131" s="29" t="s">
        <v>13</v>
      </c>
    </row>
    <row r="132" spans="1:9" ht="25.5" x14ac:dyDescent="0.2">
      <c r="A132" s="72" t="s">
        <v>106</v>
      </c>
      <c r="B132" s="22"/>
      <c r="C132" s="24" t="s">
        <v>126</v>
      </c>
      <c r="D132" s="61"/>
      <c r="E132" s="61"/>
      <c r="F132" s="62"/>
      <c r="G132" s="61"/>
      <c r="H132" s="61"/>
      <c r="I132" s="62"/>
    </row>
    <row r="133" spans="1:9" ht="25.5" x14ac:dyDescent="0.2">
      <c r="A133" s="72" t="s">
        <v>108</v>
      </c>
      <c r="B133" s="22"/>
      <c r="C133" s="24" t="s">
        <v>127</v>
      </c>
      <c r="D133" s="61"/>
      <c r="E133" s="61"/>
      <c r="F133" s="62"/>
      <c r="G133" s="61"/>
      <c r="H133" s="61"/>
      <c r="I133" s="62"/>
    </row>
    <row r="134" spans="1:9" ht="25.5" x14ac:dyDescent="0.2">
      <c r="A134" s="72" t="s">
        <v>109</v>
      </c>
      <c r="B134" s="22"/>
      <c r="C134" s="24" t="s">
        <v>128</v>
      </c>
      <c r="D134" s="61"/>
      <c r="E134" s="61"/>
      <c r="F134" s="62"/>
      <c r="G134" s="61"/>
      <c r="H134" s="61"/>
      <c r="I134" s="62"/>
    </row>
    <row r="135" spans="1:9" ht="25.5" x14ac:dyDescent="0.2">
      <c r="A135" s="72" t="s">
        <v>110</v>
      </c>
      <c r="B135" s="22"/>
      <c r="C135" s="24" t="s">
        <v>129</v>
      </c>
      <c r="D135" s="61"/>
      <c r="E135" s="61"/>
      <c r="F135" s="62"/>
      <c r="G135" s="61"/>
      <c r="H135" s="61"/>
      <c r="I135" s="62"/>
    </row>
    <row r="136" spans="1:9" x14ac:dyDescent="0.2">
      <c r="A136" s="72" t="s">
        <v>99</v>
      </c>
      <c r="B136" s="22"/>
      <c r="C136" s="24" t="s">
        <v>23</v>
      </c>
      <c r="D136" s="59"/>
      <c r="E136" s="59"/>
      <c r="F136" s="63"/>
      <c r="G136" s="59"/>
      <c r="H136" s="59"/>
      <c r="I136" s="63"/>
    </row>
    <row r="137" spans="1:9" s="16" customFormat="1" x14ac:dyDescent="0.2">
      <c r="A137" s="72" t="s">
        <v>63</v>
      </c>
      <c r="B137" s="23" t="s">
        <v>64</v>
      </c>
      <c r="C137" s="23"/>
      <c r="D137" s="29" t="s">
        <v>13</v>
      </c>
      <c r="E137" s="71"/>
      <c r="F137" s="31">
        <f>SUM(F138:F139)-F140</f>
        <v>0</v>
      </c>
      <c r="G137" s="29" t="s">
        <v>13</v>
      </c>
      <c r="H137" s="67"/>
      <c r="I137" s="31">
        <f>SUM(I138:I139)-I140</f>
        <v>0</v>
      </c>
    </row>
    <row r="138" spans="1:9" x14ac:dyDescent="0.2">
      <c r="A138" s="72" t="s">
        <v>3</v>
      </c>
      <c r="B138" s="20"/>
      <c r="C138" s="24" t="s">
        <v>82</v>
      </c>
      <c r="D138" s="29" t="s">
        <v>13</v>
      </c>
      <c r="E138" s="59"/>
      <c r="F138" s="63"/>
      <c r="G138" s="29" t="s">
        <v>13</v>
      </c>
      <c r="H138" s="59"/>
      <c r="I138" s="63"/>
    </row>
    <row r="139" spans="1:9" x14ac:dyDescent="0.2">
      <c r="A139" s="72" t="s">
        <v>4</v>
      </c>
      <c r="B139" s="20"/>
      <c r="C139" s="24" t="s">
        <v>83</v>
      </c>
      <c r="D139" s="29" t="s">
        <v>13</v>
      </c>
      <c r="E139" s="59"/>
      <c r="F139" s="63"/>
      <c r="G139" s="29" t="s">
        <v>13</v>
      </c>
      <c r="H139" s="59"/>
      <c r="I139" s="63"/>
    </row>
    <row r="140" spans="1:9" x14ac:dyDescent="0.2">
      <c r="A140" s="72" t="s">
        <v>97</v>
      </c>
      <c r="B140" s="22"/>
      <c r="C140" s="24" t="s">
        <v>23</v>
      </c>
      <c r="D140" s="29" t="s">
        <v>13</v>
      </c>
      <c r="E140" s="59"/>
      <c r="F140" s="63"/>
      <c r="G140" s="29" t="s">
        <v>13</v>
      </c>
      <c r="H140" s="59"/>
      <c r="I140" s="63"/>
    </row>
    <row r="141" spans="1:9" ht="38.25" x14ac:dyDescent="0.2">
      <c r="A141" s="72" t="s">
        <v>190</v>
      </c>
      <c r="B141" s="20" t="s">
        <v>90</v>
      </c>
      <c r="C141" s="20"/>
      <c r="D141" s="32">
        <f>SUM(D142:D143)-D144</f>
        <v>0</v>
      </c>
      <c r="E141" s="71"/>
      <c r="F141" s="27">
        <f>SUM(F142:F143)-F144</f>
        <v>0</v>
      </c>
      <c r="G141" s="26">
        <f>SUM(G142:G143)-G144</f>
        <v>0</v>
      </c>
      <c r="H141" s="67"/>
      <c r="I141" s="27">
        <f>SUM(I142:I143)-I144</f>
        <v>0</v>
      </c>
    </row>
    <row r="142" spans="1:9" x14ac:dyDescent="0.2">
      <c r="A142" s="72" t="s">
        <v>3</v>
      </c>
      <c r="B142" s="20"/>
      <c r="C142" s="24" t="s">
        <v>82</v>
      </c>
      <c r="D142" s="59"/>
      <c r="E142" s="59"/>
      <c r="F142" s="63"/>
      <c r="G142" s="59"/>
      <c r="H142" s="59"/>
      <c r="I142" s="63"/>
    </row>
    <row r="143" spans="1:9" x14ac:dyDescent="0.2">
      <c r="A143" s="72" t="s">
        <v>4</v>
      </c>
      <c r="B143" s="20"/>
      <c r="C143" s="24" t="s">
        <v>83</v>
      </c>
      <c r="D143" s="59"/>
      <c r="E143" s="59"/>
      <c r="F143" s="63"/>
      <c r="G143" s="59"/>
      <c r="H143" s="59"/>
      <c r="I143" s="63"/>
    </row>
    <row r="144" spans="1:9" x14ac:dyDescent="0.2">
      <c r="A144" s="72" t="s">
        <v>97</v>
      </c>
      <c r="B144" s="22"/>
      <c r="C144" s="24" t="s">
        <v>23</v>
      </c>
      <c r="D144" s="59"/>
      <c r="E144" s="59"/>
      <c r="F144" s="63"/>
      <c r="G144" s="59"/>
      <c r="H144" s="59"/>
      <c r="I144" s="63"/>
    </row>
  </sheetData>
  <mergeCells count="25">
    <mergeCell ref="I26:I29"/>
    <mergeCell ref="A17:I17"/>
    <mergeCell ref="A18:I18"/>
    <mergeCell ref="D27:D29"/>
    <mergeCell ref="E27:E29"/>
    <mergeCell ref="F26:F29"/>
    <mergeCell ref="D26:E26"/>
    <mergeCell ref="G26:H26"/>
    <mergeCell ref="G27:G29"/>
    <mergeCell ref="B19:D19"/>
    <mergeCell ref="A21:I21"/>
    <mergeCell ref="H27:H29"/>
    <mergeCell ref="C24:C29"/>
    <mergeCell ref="E19:G19"/>
    <mergeCell ref="A24:A29"/>
    <mergeCell ref="B24:B29"/>
    <mergeCell ref="A22:I22"/>
    <mergeCell ref="C16:E16"/>
    <mergeCell ref="D24:F25"/>
    <mergeCell ref="G24:I25"/>
    <mergeCell ref="G2:I5"/>
    <mergeCell ref="A14:E14"/>
    <mergeCell ref="A13:E13"/>
    <mergeCell ref="A15:E15"/>
    <mergeCell ref="G9:I14"/>
  </mergeCells>
  <phoneticPr fontId="2" type="noConversion"/>
  <dataValidations count="1">
    <dataValidation type="date" allowBlank="1" showInputMessage="1" showErrorMessage="1" sqref="E19:G19">
      <formula1>43282</formula1>
      <formula2>54789</formula2>
    </dataValidation>
  </dataValidations>
  <hyperlinks>
    <hyperlink ref="C16" r:id="rId1"/>
  </hyperlinks>
  <pageMargins left="0" right="0" top="0.59055118110236227" bottom="0.59055118110236227" header="0.51181102362204722" footer="0.51181102362204722"/>
  <pageSetup paperSize="9" scale="95" orientation="portrait" r:id="rId2"/>
  <headerFooter alignWithMargins="0"/>
  <rowBreaks count="3" manualBreakCount="3">
    <brk id="48" max="16383" man="1"/>
    <brk id="85" max="8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4"/>
  <sheetViews>
    <sheetView view="pageBreakPreview" zoomScale="110" zoomScaleNormal="100" zoomScaleSheetLayoutView="110" workbookViewId="0">
      <selection activeCell="D6" sqref="D6"/>
    </sheetView>
  </sheetViews>
  <sheetFormatPr defaultRowHeight="12.75" x14ac:dyDescent="0.2"/>
  <cols>
    <col min="1" max="1" width="58.28515625" style="7" customWidth="1"/>
    <col min="2" max="2" width="8.5703125" style="36" customWidth="1"/>
    <col min="3" max="3" width="13" style="36" customWidth="1"/>
    <col min="4" max="4" width="14.7109375" style="36" customWidth="1"/>
    <col min="5" max="16384" width="9.140625" style="7"/>
  </cols>
  <sheetData>
    <row r="1" spans="1:4" ht="21.75" customHeight="1" x14ac:dyDescent="0.2">
      <c r="A1" s="82" t="s">
        <v>26</v>
      </c>
      <c r="B1" s="82"/>
      <c r="C1" s="82"/>
      <c r="D1" s="82"/>
    </row>
    <row r="2" spans="1:4" ht="20.25" customHeight="1" x14ac:dyDescent="0.2">
      <c r="A2" s="82" t="s">
        <v>68</v>
      </c>
      <c r="B2" s="82"/>
      <c r="C2" s="82"/>
      <c r="D2" s="82"/>
    </row>
    <row r="3" spans="1:4" ht="6.75" customHeight="1" x14ac:dyDescent="0.2">
      <c r="A3" s="33"/>
    </row>
    <row r="4" spans="1:4" ht="62.25" customHeight="1" x14ac:dyDescent="0.2">
      <c r="A4" s="17" t="s">
        <v>27</v>
      </c>
      <c r="B4" s="17" t="s">
        <v>35</v>
      </c>
      <c r="C4" s="17" t="s">
        <v>157</v>
      </c>
      <c r="D4" s="17" t="s">
        <v>158</v>
      </c>
    </row>
    <row r="5" spans="1:4" s="35" customFormat="1" ht="15.75" customHeight="1" x14ac:dyDescent="0.2">
      <c r="A5" s="22">
        <v>1</v>
      </c>
      <c r="B5" s="22">
        <v>2</v>
      </c>
      <c r="C5" s="22">
        <v>3</v>
      </c>
      <c r="D5" s="22">
        <v>4</v>
      </c>
    </row>
    <row r="6" spans="1:4" ht="15.75" customHeight="1" x14ac:dyDescent="0.2">
      <c r="A6" s="19" t="s">
        <v>130</v>
      </c>
      <c r="B6" s="24" t="s">
        <v>47</v>
      </c>
      <c r="C6" s="34">
        <f>SUM(C7:C14)</f>
        <v>5.82</v>
      </c>
      <c r="D6" s="34">
        <f>SUM(D7:D14)</f>
        <v>56.98</v>
      </c>
    </row>
    <row r="7" spans="1:4" ht="15.75" customHeight="1" x14ac:dyDescent="0.2">
      <c r="A7" s="19" t="s">
        <v>89</v>
      </c>
      <c r="B7" s="24" t="s">
        <v>48</v>
      </c>
      <c r="C7" s="73">
        <v>2.21</v>
      </c>
      <c r="D7" s="73">
        <v>6.52</v>
      </c>
    </row>
    <row r="8" spans="1:4" ht="15.75" customHeight="1" x14ac:dyDescent="0.2">
      <c r="A8" s="19" t="s">
        <v>28</v>
      </c>
      <c r="B8" s="24" t="s">
        <v>49</v>
      </c>
      <c r="C8" s="73">
        <v>-0.23</v>
      </c>
      <c r="D8" s="73">
        <v>-2.4</v>
      </c>
    </row>
    <row r="9" spans="1:4" ht="15.75" customHeight="1" x14ac:dyDescent="0.2">
      <c r="A9" s="19" t="s">
        <v>29</v>
      </c>
      <c r="B9" s="24" t="s">
        <v>50</v>
      </c>
      <c r="C9" s="73"/>
      <c r="D9" s="73"/>
    </row>
    <row r="10" spans="1:4" ht="15.75" customHeight="1" x14ac:dyDescent="0.2">
      <c r="A10" s="19" t="s">
        <v>30</v>
      </c>
      <c r="B10" s="24" t="s">
        <v>51</v>
      </c>
      <c r="C10" s="73"/>
      <c r="D10" s="73"/>
    </row>
    <row r="11" spans="1:4" ht="15.75" customHeight="1" x14ac:dyDescent="0.2">
      <c r="A11" s="19" t="s">
        <v>31</v>
      </c>
      <c r="B11" s="24" t="s">
        <v>52</v>
      </c>
      <c r="C11" s="73"/>
      <c r="D11" s="73"/>
    </row>
    <row r="12" spans="1:4" ht="15.75" customHeight="1" x14ac:dyDescent="0.2">
      <c r="A12" s="19" t="s">
        <v>32</v>
      </c>
      <c r="B12" s="24" t="s">
        <v>53</v>
      </c>
      <c r="C12" s="73"/>
      <c r="D12" s="73"/>
    </row>
    <row r="13" spans="1:4" ht="15.75" customHeight="1" x14ac:dyDescent="0.2">
      <c r="A13" s="19" t="s">
        <v>33</v>
      </c>
      <c r="B13" s="24" t="s">
        <v>54</v>
      </c>
      <c r="C13" s="73">
        <v>0.8</v>
      </c>
      <c r="D13" s="73">
        <v>11.39</v>
      </c>
    </row>
    <row r="14" spans="1:4" ht="15.75" customHeight="1" x14ac:dyDescent="0.2">
      <c r="A14" s="19" t="s">
        <v>162</v>
      </c>
      <c r="B14" s="24" t="s">
        <v>55</v>
      </c>
      <c r="C14" s="73">
        <v>3.04</v>
      </c>
      <c r="D14" s="73">
        <v>41.47</v>
      </c>
    </row>
  </sheetData>
  <mergeCells count="2">
    <mergeCell ref="A1:D1"/>
    <mergeCell ref="A2:D2"/>
  </mergeCells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2"/>
  <sheetViews>
    <sheetView view="pageBreakPreview" topLeftCell="A4" zoomScale="110" zoomScaleNormal="100" zoomScaleSheetLayoutView="110" workbookViewId="0">
      <selection activeCell="A3" sqref="A3"/>
    </sheetView>
  </sheetViews>
  <sheetFormatPr defaultRowHeight="12.75" x14ac:dyDescent="0.2"/>
  <cols>
    <col min="1" max="1" width="61.28515625" customWidth="1"/>
    <col min="2" max="2" width="10.28515625" customWidth="1"/>
    <col min="3" max="3" width="17.5703125" customWidth="1"/>
    <col min="6" max="6" width="14.5703125" customWidth="1"/>
  </cols>
  <sheetData>
    <row r="1" spans="1:6" s="38" customFormat="1" ht="20.25" customHeight="1" x14ac:dyDescent="0.2">
      <c r="A1" s="82" t="s">
        <v>34</v>
      </c>
      <c r="B1" s="82"/>
      <c r="C1" s="82"/>
      <c r="D1" s="39"/>
      <c r="E1" s="39"/>
      <c r="F1" s="39"/>
    </row>
    <row r="2" spans="1:6" s="38" customFormat="1" ht="19.5" customHeight="1" x14ac:dyDescent="0.2">
      <c r="A2" s="82" t="s">
        <v>163</v>
      </c>
      <c r="B2" s="82"/>
      <c r="C2" s="82"/>
      <c r="D2" s="39"/>
      <c r="E2" s="39"/>
      <c r="F2" s="39"/>
    </row>
    <row r="3" spans="1:6" x14ac:dyDescent="0.2">
      <c r="A3" s="1"/>
      <c r="B3" s="2"/>
      <c r="C3" s="2"/>
      <c r="D3" s="2"/>
      <c r="E3" s="2"/>
      <c r="F3" s="2"/>
    </row>
    <row r="4" spans="1:6" s="10" customFormat="1" ht="51" customHeight="1" x14ac:dyDescent="0.2">
      <c r="A4" s="17" t="s">
        <v>0</v>
      </c>
      <c r="B4" s="17" t="s">
        <v>35</v>
      </c>
      <c r="C4" s="17" t="s">
        <v>70</v>
      </c>
      <c r="D4" s="40"/>
      <c r="E4" s="40"/>
      <c r="F4" s="40"/>
    </row>
    <row r="5" spans="1:6" s="10" customFormat="1" ht="19.5" customHeight="1" x14ac:dyDescent="0.2">
      <c r="A5" s="17">
        <v>1</v>
      </c>
      <c r="B5" s="17">
        <v>2</v>
      </c>
      <c r="C5" s="17">
        <v>3</v>
      </c>
      <c r="D5" s="40"/>
      <c r="E5" s="40"/>
      <c r="F5" s="40"/>
    </row>
    <row r="6" spans="1:6" s="10" customFormat="1" ht="30.75" customHeight="1" x14ac:dyDescent="0.2">
      <c r="A6" s="19" t="s">
        <v>164</v>
      </c>
      <c r="B6" s="24" t="s">
        <v>100</v>
      </c>
      <c r="C6" s="74"/>
      <c r="D6" s="40"/>
      <c r="E6" s="40"/>
      <c r="F6" s="40"/>
    </row>
    <row r="7" spans="1:6" s="10" customFormat="1" ht="30.75" customHeight="1" x14ac:dyDescent="0.2">
      <c r="A7" s="19" t="s">
        <v>165</v>
      </c>
      <c r="B7" s="24" t="s">
        <v>91</v>
      </c>
      <c r="C7" s="74"/>
      <c r="D7" s="40"/>
      <c r="E7" s="40"/>
      <c r="F7" s="40"/>
    </row>
    <row r="8" spans="1:6" s="10" customFormat="1" ht="30.75" customHeight="1" x14ac:dyDescent="0.2">
      <c r="A8" s="19" t="s">
        <v>166</v>
      </c>
      <c r="B8" s="24" t="s">
        <v>92</v>
      </c>
      <c r="C8" s="74"/>
      <c r="D8" s="40"/>
      <c r="E8" s="40"/>
      <c r="F8" s="40"/>
    </row>
    <row r="9" spans="1:6" s="10" customFormat="1" ht="39.75" customHeight="1" x14ac:dyDescent="0.2">
      <c r="A9" s="19" t="s">
        <v>175</v>
      </c>
      <c r="B9" s="24" t="s">
        <v>93</v>
      </c>
      <c r="C9" s="74"/>
      <c r="D9" s="40"/>
      <c r="E9" s="40"/>
      <c r="F9" s="40"/>
    </row>
    <row r="10" spans="1:6" s="10" customFormat="1" ht="30.75" customHeight="1" x14ac:dyDescent="0.2">
      <c r="A10" s="19" t="s">
        <v>174</v>
      </c>
      <c r="B10" s="24" t="s">
        <v>131</v>
      </c>
      <c r="C10" s="74"/>
      <c r="D10" s="40"/>
      <c r="E10" s="40"/>
      <c r="F10" s="40"/>
    </row>
    <row r="11" spans="1:6" s="10" customFormat="1" ht="30.75" customHeight="1" x14ac:dyDescent="0.2">
      <c r="A11" s="19" t="s">
        <v>176</v>
      </c>
      <c r="B11" s="24" t="s">
        <v>132</v>
      </c>
      <c r="C11" s="74"/>
      <c r="D11" s="40"/>
      <c r="E11" s="40"/>
      <c r="F11" s="40"/>
    </row>
    <row r="12" spans="1:6" s="10" customFormat="1" ht="30.75" customHeight="1" x14ac:dyDescent="0.2">
      <c r="A12" s="19" t="s">
        <v>177</v>
      </c>
      <c r="B12" s="24" t="s">
        <v>133</v>
      </c>
      <c r="C12" s="74"/>
      <c r="D12" s="40"/>
      <c r="E12" s="40"/>
      <c r="F12" s="40"/>
    </row>
    <row r="13" spans="1:6" s="10" customFormat="1" ht="30.75" customHeight="1" x14ac:dyDescent="0.2">
      <c r="A13" s="19" t="s">
        <v>178</v>
      </c>
      <c r="B13" s="24" t="s">
        <v>134</v>
      </c>
      <c r="C13" s="74"/>
      <c r="D13" s="40"/>
      <c r="E13" s="40"/>
      <c r="F13" s="40"/>
    </row>
    <row r="14" spans="1:6" s="10" customFormat="1" ht="30.75" customHeight="1" x14ac:dyDescent="0.2">
      <c r="A14" s="19" t="s">
        <v>180</v>
      </c>
      <c r="B14" s="24" t="s">
        <v>94</v>
      </c>
      <c r="C14" s="74"/>
      <c r="D14" s="40"/>
      <c r="E14" s="40"/>
      <c r="F14" s="40"/>
    </row>
    <row r="15" spans="1:6" s="10" customFormat="1" ht="30.75" customHeight="1" x14ac:dyDescent="0.2">
      <c r="A15" s="19" t="s">
        <v>174</v>
      </c>
      <c r="B15" s="24" t="s">
        <v>135</v>
      </c>
      <c r="C15" s="74"/>
      <c r="D15" s="40"/>
      <c r="E15" s="40"/>
      <c r="F15" s="40"/>
    </row>
    <row r="16" spans="1:6" s="10" customFormat="1" ht="30.75" customHeight="1" x14ac:dyDescent="0.2">
      <c r="A16" s="19" t="s">
        <v>176</v>
      </c>
      <c r="B16" s="24" t="s">
        <v>136</v>
      </c>
      <c r="C16" s="74"/>
      <c r="D16" s="40"/>
      <c r="E16" s="40"/>
      <c r="F16" s="40"/>
    </row>
    <row r="17" spans="1:6" s="10" customFormat="1" ht="30.75" customHeight="1" x14ac:dyDescent="0.2">
      <c r="A17" s="19" t="s">
        <v>177</v>
      </c>
      <c r="B17" s="24" t="s">
        <v>137</v>
      </c>
      <c r="C17" s="74"/>
      <c r="D17" s="40"/>
      <c r="E17" s="40"/>
      <c r="F17" s="40"/>
    </row>
    <row r="18" spans="1:6" s="10" customFormat="1" ht="30.75" customHeight="1" x14ac:dyDescent="0.2">
      <c r="A18" s="19" t="s">
        <v>178</v>
      </c>
      <c r="B18" s="24" t="s">
        <v>138</v>
      </c>
      <c r="C18" s="74"/>
      <c r="D18" s="40"/>
      <c r="E18" s="40"/>
      <c r="F18" s="40"/>
    </row>
    <row r="19" spans="1:6" s="10" customFormat="1" ht="30.75" customHeight="1" x14ac:dyDescent="0.2">
      <c r="A19" s="19" t="s">
        <v>96</v>
      </c>
      <c r="B19" s="24" t="s">
        <v>95</v>
      </c>
      <c r="C19" s="74"/>
      <c r="D19" s="40"/>
      <c r="E19" s="40"/>
      <c r="F19" s="40"/>
    </row>
    <row r="20" spans="1:6" x14ac:dyDescent="0.2">
      <c r="A20" s="3"/>
      <c r="B20" s="5"/>
      <c r="C20" s="5"/>
      <c r="D20" s="5"/>
      <c r="E20" s="5"/>
      <c r="F20" s="3"/>
    </row>
    <row r="21" spans="1:6" x14ac:dyDescent="0.2">
      <c r="A21" s="3"/>
      <c r="B21" s="5"/>
      <c r="C21" s="5"/>
      <c r="D21" s="5"/>
      <c r="E21" s="5"/>
      <c r="F21" s="3"/>
    </row>
    <row r="22" spans="1:6" x14ac:dyDescent="0.2">
      <c r="A22" s="3"/>
      <c r="B22" s="3"/>
      <c r="C22" s="3"/>
      <c r="D22" s="3"/>
      <c r="E22" s="3"/>
      <c r="F22" s="3"/>
    </row>
  </sheetData>
  <mergeCells count="2">
    <mergeCell ref="A1:C1"/>
    <mergeCell ref="A2:C2"/>
  </mergeCells>
  <phoneticPr fontId="2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4"/>
  <sheetViews>
    <sheetView view="pageBreakPreview" zoomScale="110" zoomScaleNormal="100" zoomScaleSheetLayoutView="110" workbookViewId="0">
      <selection activeCell="G18" sqref="G18"/>
    </sheetView>
  </sheetViews>
  <sheetFormatPr defaultRowHeight="12.75" x14ac:dyDescent="0.2"/>
  <cols>
    <col min="1" max="1" width="43.42578125" style="7" customWidth="1"/>
    <col min="2" max="2" width="9.5703125" style="7" customWidth="1"/>
    <col min="3" max="3" width="13.140625" style="7" customWidth="1"/>
    <col min="4" max="4" width="28.140625" style="7" customWidth="1"/>
    <col min="5" max="16384" width="9.140625" style="7"/>
  </cols>
  <sheetData>
    <row r="1" spans="1:6" s="46" customFormat="1" ht="15.75" x14ac:dyDescent="0.2">
      <c r="A1" s="82" t="s">
        <v>181</v>
      </c>
      <c r="B1" s="82"/>
      <c r="C1" s="82"/>
      <c r="D1" s="82"/>
    </row>
    <row r="2" spans="1:6" s="46" customFormat="1" ht="15.75" x14ac:dyDescent="0.2">
      <c r="A2" s="82" t="s">
        <v>69</v>
      </c>
      <c r="B2" s="82"/>
      <c r="C2" s="82"/>
      <c r="D2" s="82"/>
    </row>
    <row r="3" spans="1:6" x14ac:dyDescent="0.2">
      <c r="A3" s="15"/>
    </row>
    <row r="4" spans="1:6" ht="25.5" x14ac:dyDescent="0.2">
      <c r="A4" s="17" t="s">
        <v>0</v>
      </c>
      <c r="B4" s="17" t="s">
        <v>35</v>
      </c>
      <c r="C4" s="17" t="s">
        <v>85</v>
      </c>
      <c r="D4" s="42" t="s">
        <v>70</v>
      </c>
    </row>
    <row r="5" spans="1:6" x14ac:dyDescent="0.2">
      <c r="A5" s="37">
        <v>1</v>
      </c>
      <c r="B5" s="37">
        <v>2</v>
      </c>
      <c r="C5" s="37">
        <v>3</v>
      </c>
      <c r="D5" s="37">
        <v>4</v>
      </c>
    </row>
    <row r="6" spans="1:6" ht="18.75" customHeight="1" x14ac:dyDescent="0.2">
      <c r="A6" s="19" t="s">
        <v>36</v>
      </c>
      <c r="B6" s="24" t="s">
        <v>139</v>
      </c>
      <c r="C6" s="22" t="s">
        <v>75</v>
      </c>
      <c r="D6" s="76">
        <v>356</v>
      </c>
    </row>
    <row r="7" spans="1:6" ht="25.5" x14ac:dyDescent="0.2">
      <c r="A7" s="19" t="s">
        <v>140</v>
      </c>
      <c r="B7" s="24" t="s">
        <v>141</v>
      </c>
      <c r="C7" s="22" t="s">
        <v>75</v>
      </c>
      <c r="D7" s="76"/>
    </row>
    <row r="8" spans="1:6" ht="25.5" x14ac:dyDescent="0.2">
      <c r="A8" s="19" t="s">
        <v>146</v>
      </c>
      <c r="B8" s="24" t="s">
        <v>142</v>
      </c>
      <c r="C8" s="22" t="s">
        <v>75</v>
      </c>
      <c r="D8" s="76"/>
    </row>
    <row r="9" spans="1:6" x14ac:dyDescent="0.2">
      <c r="A9" s="19" t="s">
        <v>71</v>
      </c>
      <c r="B9" s="24" t="s">
        <v>143</v>
      </c>
      <c r="C9" s="47" t="s">
        <v>74</v>
      </c>
      <c r="D9" s="76">
        <v>39.25</v>
      </c>
      <c r="F9" s="41"/>
    </row>
    <row r="10" spans="1:6" ht="25.5" x14ac:dyDescent="0.2">
      <c r="A10" s="19" t="s">
        <v>72</v>
      </c>
      <c r="B10" s="24" t="s">
        <v>144</v>
      </c>
      <c r="C10" s="47" t="s">
        <v>74</v>
      </c>
      <c r="D10" s="76">
        <v>0.97</v>
      </c>
      <c r="F10" s="41"/>
    </row>
    <row r="11" spans="1:6" ht="25.5" x14ac:dyDescent="0.2">
      <c r="A11" s="19" t="s">
        <v>73</v>
      </c>
      <c r="B11" s="24" t="s">
        <v>145</v>
      </c>
      <c r="C11" s="47" t="s">
        <v>74</v>
      </c>
      <c r="D11" s="75">
        <v>0.01</v>
      </c>
    </row>
    <row r="12" spans="1:6" ht="29.25" customHeight="1" x14ac:dyDescent="0.2">
      <c r="A12" s="19" t="s">
        <v>151</v>
      </c>
      <c r="B12" s="24" t="s">
        <v>147</v>
      </c>
      <c r="C12" s="47" t="s">
        <v>62</v>
      </c>
      <c r="D12" s="75"/>
    </row>
    <row r="13" spans="1:6" ht="16.5" customHeight="1" x14ac:dyDescent="0.2">
      <c r="A13" s="19" t="s">
        <v>152</v>
      </c>
      <c r="B13" s="24" t="s">
        <v>148</v>
      </c>
      <c r="C13" s="47" t="s">
        <v>62</v>
      </c>
      <c r="D13" s="75"/>
    </row>
    <row r="14" spans="1:6" ht="16.5" customHeight="1" x14ac:dyDescent="0.2">
      <c r="A14" s="19" t="s">
        <v>153</v>
      </c>
      <c r="B14" s="24" t="s">
        <v>149</v>
      </c>
      <c r="C14" s="47" t="s">
        <v>62</v>
      </c>
      <c r="D14" s="75"/>
    </row>
    <row r="15" spans="1:6" ht="16.5" customHeight="1" x14ac:dyDescent="0.2">
      <c r="A15" s="19" t="s">
        <v>154</v>
      </c>
      <c r="B15" s="24" t="s">
        <v>150</v>
      </c>
      <c r="C15" s="47" t="s">
        <v>62</v>
      </c>
      <c r="D15" s="75"/>
    </row>
    <row r="16" spans="1:6" ht="16.5" customHeight="1" x14ac:dyDescent="0.2">
      <c r="A16" s="19" t="s">
        <v>155</v>
      </c>
      <c r="B16" s="24" t="s">
        <v>150</v>
      </c>
      <c r="C16" s="47" t="s">
        <v>62</v>
      </c>
      <c r="D16" s="75"/>
    </row>
    <row r="17" spans="1:4" x14ac:dyDescent="0.2">
      <c r="A17" s="43"/>
      <c r="B17" s="44"/>
      <c r="C17" s="45"/>
      <c r="D17" s="41"/>
    </row>
    <row r="19" spans="1:4" ht="27" customHeight="1" x14ac:dyDescent="0.3">
      <c r="A19" s="77" t="s">
        <v>77</v>
      </c>
      <c r="B19" s="8"/>
      <c r="D19" s="9" t="s">
        <v>197</v>
      </c>
    </row>
    <row r="20" spans="1:4" ht="12" customHeight="1" x14ac:dyDescent="0.2">
      <c r="A20" s="43"/>
      <c r="B20" s="36" t="s">
        <v>192</v>
      </c>
      <c r="D20" s="36" t="s">
        <v>191</v>
      </c>
    </row>
    <row r="21" spans="1:4" ht="22.5" customHeight="1" x14ac:dyDescent="0.2">
      <c r="A21" s="79" t="s">
        <v>76</v>
      </c>
    </row>
    <row r="22" spans="1:4" x14ac:dyDescent="0.2">
      <c r="A22" s="43"/>
    </row>
    <row r="23" spans="1:4" ht="14.25" customHeight="1" x14ac:dyDescent="0.2">
      <c r="A23" s="81" t="s">
        <v>172</v>
      </c>
    </row>
    <row r="24" spans="1:4" x14ac:dyDescent="0.2">
      <c r="A24" s="81" t="s">
        <v>167</v>
      </c>
    </row>
    <row r="25" spans="1:4" x14ac:dyDescent="0.2">
      <c r="A25" s="81" t="s">
        <v>168</v>
      </c>
    </row>
    <row r="26" spans="1:4" ht="14.25" customHeight="1" x14ac:dyDescent="0.2">
      <c r="A26" s="81" t="s">
        <v>200</v>
      </c>
    </row>
    <row r="27" spans="1:4" ht="13.5" customHeight="1" x14ac:dyDescent="0.2">
      <c r="A27" s="81" t="s">
        <v>169</v>
      </c>
    </row>
    <row r="28" spans="1:4" ht="12.75" customHeight="1" x14ac:dyDescent="0.3">
      <c r="A28" s="81" t="s">
        <v>170</v>
      </c>
      <c r="B28" s="8"/>
      <c r="D28" s="9" t="s">
        <v>197</v>
      </c>
    </row>
    <row r="29" spans="1:4" x14ac:dyDescent="0.2">
      <c r="A29" s="81" t="s">
        <v>171</v>
      </c>
      <c r="B29" s="36" t="s">
        <v>192</v>
      </c>
      <c r="D29" s="36" t="s">
        <v>191</v>
      </c>
    </row>
    <row r="30" spans="1:4" ht="24" customHeight="1" x14ac:dyDescent="0.2">
      <c r="A30" s="43"/>
    </row>
    <row r="31" spans="1:4" x14ac:dyDescent="0.2">
      <c r="A31" s="81" t="s">
        <v>173</v>
      </c>
      <c r="B31" s="9"/>
      <c r="D31" s="9" t="s">
        <v>197</v>
      </c>
    </row>
    <row r="32" spans="1:4" ht="29.25" customHeight="1" x14ac:dyDescent="0.2">
      <c r="B32" s="11" t="s">
        <v>192</v>
      </c>
      <c r="D32" s="80" t="s">
        <v>193</v>
      </c>
    </row>
    <row r="34" spans="1:3" x14ac:dyDescent="0.2">
      <c r="A34" s="48" t="s">
        <v>202</v>
      </c>
      <c r="B34" s="48"/>
      <c r="C34" s="48"/>
    </row>
  </sheetData>
  <mergeCells count="2">
    <mergeCell ref="A1:D1"/>
    <mergeCell ref="A2:D2"/>
  </mergeCells>
  <phoneticPr fontId="2" type="noConversion"/>
  <pageMargins left="0.78740157480314965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A104"/>
  <sheetViews>
    <sheetView tabSelected="1" zoomScale="120" zoomScaleNormal="120" workbookViewId="0">
      <selection activeCell="G6" sqref="G6:I6"/>
    </sheetView>
  </sheetViews>
  <sheetFormatPr defaultRowHeight="15" x14ac:dyDescent="0.25"/>
  <cols>
    <col min="1" max="2" width="0.85546875" style="114" customWidth="1"/>
    <col min="3" max="4" width="9.7109375" style="114" customWidth="1"/>
    <col min="5" max="5" width="12.140625" style="114" customWidth="1"/>
    <col min="6" max="6" width="6.5703125" style="114" customWidth="1"/>
    <col min="7" max="7" width="13.7109375" style="114" customWidth="1"/>
    <col min="8" max="8" width="7.5703125" style="114" customWidth="1"/>
    <col min="9" max="9" width="3.42578125" style="114" customWidth="1"/>
    <col min="10" max="10" width="3.7109375" style="114" customWidth="1"/>
    <col min="11" max="11" width="4.42578125" style="114" customWidth="1"/>
    <col min="12" max="12" width="5" style="114" customWidth="1"/>
    <col min="13" max="13" width="2.5703125" style="114" customWidth="1"/>
    <col min="14" max="14" width="3.5703125" style="114" customWidth="1"/>
    <col min="15" max="15" width="3.7109375" style="114" customWidth="1"/>
    <col min="16" max="16" width="4.42578125" style="114" customWidth="1"/>
    <col min="17" max="17" width="5" style="114" customWidth="1"/>
    <col min="18" max="18" width="5.28515625" style="114" customWidth="1"/>
    <col min="19" max="20" width="0.85546875" style="114" customWidth="1"/>
    <col min="21" max="21" width="12.140625" style="114" customWidth="1"/>
    <col min="22" max="22" width="10.5703125" style="114" customWidth="1"/>
    <col min="23" max="24" width="9.140625" style="114"/>
    <col min="25" max="25" width="10.42578125" style="114" customWidth="1"/>
    <col min="26" max="26" width="10.85546875" style="114" customWidth="1"/>
    <col min="27" max="256" width="9.140625" style="114"/>
    <col min="257" max="258" width="0.85546875" style="114" customWidth="1"/>
    <col min="259" max="260" width="9.7109375" style="114" customWidth="1"/>
    <col min="261" max="261" width="12.140625" style="114" customWidth="1"/>
    <col min="262" max="262" width="6.5703125" style="114" customWidth="1"/>
    <col min="263" max="263" width="13.7109375" style="114" customWidth="1"/>
    <col min="264" max="264" width="7.5703125" style="114" customWidth="1"/>
    <col min="265" max="265" width="3.42578125" style="114" customWidth="1"/>
    <col min="266" max="266" width="3.7109375" style="114" customWidth="1"/>
    <col min="267" max="267" width="4.42578125" style="114" customWidth="1"/>
    <col min="268" max="268" width="5" style="114" customWidth="1"/>
    <col min="269" max="269" width="2.5703125" style="114" customWidth="1"/>
    <col min="270" max="270" width="3.5703125" style="114" customWidth="1"/>
    <col min="271" max="271" width="3.7109375" style="114" customWidth="1"/>
    <col min="272" max="272" width="4.42578125" style="114" customWidth="1"/>
    <col min="273" max="273" width="5" style="114" customWidth="1"/>
    <col min="274" max="274" width="5.28515625" style="114" customWidth="1"/>
    <col min="275" max="276" width="0.85546875" style="114" customWidth="1"/>
    <col min="277" max="277" width="12.140625" style="114" customWidth="1"/>
    <col min="278" max="278" width="10.5703125" style="114" customWidth="1"/>
    <col min="279" max="280" width="9.140625" style="114"/>
    <col min="281" max="281" width="10.42578125" style="114" customWidth="1"/>
    <col min="282" max="282" width="10.85546875" style="114" customWidth="1"/>
    <col min="283" max="512" width="9.140625" style="114"/>
    <col min="513" max="514" width="0.85546875" style="114" customWidth="1"/>
    <col min="515" max="516" width="9.7109375" style="114" customWidth="1"/>
    <col min="517" max="517" width="12.140625" style="114" customWidth="1"/>
    <col min="518" max="518" width="6.5703125" style="114" customWidth="1"/>
    <col min="519" max="519" width="13.7109375" style="114" customWidth="1"/>
    <col min="520" max="520" width="7.5703125" style="114" customWidth="1"/>
    <col min="521" max="521" width="3.42578125" style="114" customWidth="1"/>
    <col min="522" max="522" width="3.7109375" style="114" customWidth="1"/>
    <col min="523" max="523" width="4.42578125" style="114" customWidth="1"/>
    <col min="524" max="524" width="5" style="114" customWidth="1"/>
    <col min="525" max="525" width="2.5703125" style="114" customWidth="1"/>
    <col min="526" max="526" width="3.5703125" style="114" customWidth="1"/>
    <col min="527" max="527" width="3.7109375" style="114" customWidth="1"/>
    <col min="528" max="528" width="4.42578125" style="114" customWidth="1"/>
    <col min="529" max="529" width="5" style="114" customWidth="1"/>
    <col min="530" max="530" width="5.28515625" style="114" customWidth="1"/>
    <col min="531" max="532" width="0.85546875" style="114" customWidth="1"/>
    <col min="533" max="533" width="12.140625" style="114" customWidth="1"/>
    <col min="534" max="534" width="10.5703125" style="114" customWidth="1"/>
    <col min="535" max="536" width="9.140625" style="114"/>
    <col min="537" max="537" width="10.42578125" style="114" customWidth="1"/>
    <col min="538" max="538" width="10.85546875" style="114" customWidth="1"/>
    <col min="539" max="768" width="9.140625" style="114"/>
    <col min="769" max="770" width="0.85546875" style="114" customWidth="1"/>
    <col min="771" max="772" width="9.7109375" style="114" customWidth="1"/>
    <col min="773" max="773" width="12.140625" style="114" customWidth="1"/>
    <col min="774" max="774" width="6.5703125" style="114" customWidth="1"/>
    <col min="775" max="775" width="13.7109375" style="114" customWidth="1"/>
    <col min="776" max="776" width="7.5703125" style="114" customWidth="1"/>
    <col min="777" max="777" width="3.42578125" style="114" customWidth="1"/>
    <col min="778" max="778" width="3.7109375" style="114" customWidth="1"/>
    <col min="779" max="779" width="4.42578125" style="114" customWidth="1"/>
    <col min="780" max="780" width="5" style="114" customWidth="1"/>
    <col min="781" max="781" width="2.5703125" style="114" customWidth="1"/>
    <col min="782" max="782" width="3.5703125" style="114" customWidth="1"/>
    <col min="783" max="783" width="3.7109375" style="114" customWidth="1"/>
    <col min="784" max="784" width="4.42578125" style="114" customWidth="1"/>
    <col min="785" max="785" width="5" style="114" customWidth="1"/>
    <col min="786" max="786" width="5.28515625" style="114" customWidth="1"/>
    <col min="787" max="788" width="0.85546875" style="114" customWidth="1"/>
    <col min="789" max="789" width="12.140625" style="114" customWidth="1"/>
    <col min="790" max="790" width="10.5703125" style="114" customWidth="1"/>
    <col min="791" max="792" width="9.140625" style="114"/>
    <col min="793" max="793" width="10.42578125" style="114" customWidth="1"/>
    <col min="794" max="794" width="10.85546875" style="114" customWidth="1"/>
    <col min="795" max="1024" width="9.140625" style="114"/>
    <col min="1025" max="1026" width="0.85546875" style="114" customWidth="1"/>
    <col min="1027" max="1028" width="9.7109375" style="114" customWidth="1"/>
    <col min="1029" max="1029" width="12.140625" style="114" customWidth="1"/>
    <col min="1030" max="1030" width="6.5703125" style="114" customWidth="1"/>
    <col min="1031" max="1031" width="13.7109375" style="114" customWidth="1"/>
    <col min="1032" max="1032" width="7.5703125" style="114" customWidth="1"/>
    <col min="1033" max="1033" width="3.42578125" style="114" customWidth="1"/>
    <col min="1034" max="1034" width="3.7109375" style="114" customWidth="1"/>
    <col min="1035" max="1035" width="4.42578125" style="114" customWidth="1"/>
    <col min="1036" max="1036" width="5" style="114" customWidth="1"/>
    <col min="1037" max="1037" width="2.5703125" style="114" customWidth="1"/>
    <col min="1038" max="1038" width="3.5703125" style="114" customWidth="1"/>
    <col min="1039" max="1039" width="3.7109375" style="114" customWidth="1"/>
    <col min="1040" max="1040" width="4.42578125" style="114" customWidth="1"/>
    <col min="1041" max="1041" width="5" style="114" customWidth="1"/>
    <col min="1042" max="1042" width="5.28515625" style="114" customWidth="1"/>
    <col min="1043" max="1044" width="0.85546875" style="114" customWidth="1"/>
    <col min="1045" max="1045" width="12.140625" style="114" customWidth="1"/>
    <col min="1046" max="1046" width="10.5703125" style="114" customWidth="1"/>
    <col min="1047" max="1048" width="9.140625" style="114"/>
    <col min="1049" max="1049" width="10.42578125" style="114" customWidth="1"/>
    <col min="1050" max="1050" width="10.85546875" style="114" customWidth="1"/>
    <col min="1051" max="1280" width="9.140625" style="114"/>
    <col min="1281" max="1282" width="0.85546875" style="114" customWidth="1"/>
    <col min="1283" max="1284" width="9.7109375" style="114" customWidth="1"/>
    <col min="1285" max="1285" width="12.140625" style="114" customWidth="1"/>
    <col min="1286" max="1286" width="6.5703125" style="114" customWidth="1"/>
    <col min="1287" max="1287" width="13.7109375" style="114" customWidth="1"/>
    <col min="1288" max="1288" width="7.5703125" style="114" customWidth="1"/>
    <col min="1289" max="1289" width="3.42578125" style="114" customWidth="1"/>
    <col min="1290" max="1290" width="3.7109375" style="114" customWidth="1"/>
    <col min="1291" max="1291" width="4.42578125" style="114" customWidth="1"/>
    <col min="1292" max="1292" width="5" style="114" customWidth="1"/>
    <col min="1293" max="1293" width="2.5703125" style="114" customWidth="1"/>
    <col min="1294" max="1294" width="3.5703125" style="114" customWidth="1"/>
    <col min="1295" max="1295" width="3.7109375" style="114" customWidth="1"/>
    <col min="1296" max="1296" width="4.42578125" style="114" customWidth="1"/>
    <col min="1297" max="1297" width="5" style="114" customWidth="1"/>
    <col min="1298" max="1298" width="5.28515625" style="114" customWidth="1"/>
    <col min="1299" max="1300" width="0.85546875" style="114" customWidth="1"/>
    <col min="1301" max="1301" width="12.140625" style="114" customWidth="1"/>
    <col min="1302" max="1302" width="10.5703125" style="114" customWidth="1"/>
    <col min="1303" max="1304" width="9.140625" style="114"/>
    <col min="1305" max="1305" width="10.42578125" style="114" customWidth="1"/>
    <col min="1306" max="1306" width="10.85546875" style="114" customWidth="1"/>
    <col min="1307" max="1536" width="9.140625" style="114"/>
    <col min="1537" max="1538" width="0.85546875" style="114" customWidth="1"/>
    <col min="1539" max="1540" width="9.7109375" style="114" customWidth="1"/>
    <col min="1541" max="1541" width="12.140625" style="114" customWidth="1"/>
    <col min="1542" max="1542" width="6.5703125" style="114" customWidth="1"/>
    <col min="1543" max="1543" width="13.7109375" style="114" customWidth="1"/>
    <col min="1544" max="1544" width="7.5703125" style="114" customWidth="1"/>
    <col min="1545" max="1545" width="3.42578125" style="114" customWidth="1"/>
    <col min="1546" max="1546" width="3.7109375" style="114" customWidth="1"/>
    <col min="1547" max="1547" width="4.42578125" style="114" customWidth="1"/>
    <col min="1548" max="1548" width="5" style="114" customWidth="1"/>
    <col min="1549" max="1549" width="2.5703125" style="114" customWidth="1"/>
    <col min="1550" max="1550" width="3.5703125" style="114" customWidth="1"/>
    <col min="1551" max="1551" width="3.7109375" style="114" customWidth="1"/>
    <col min="1552" max="1552" width="4.42578125" style="114" customWidth="1"/>
    <col min="1553" max="1553" width="5" style="114" customWidth="1"/>
    <col min="1554" max="1554" width="5.28515625" style="114" customWidth="1"/>
    <col min="1555" max="1556" width="0.85546875" style="114" customWidth="1"/>
    <col min="1557" max="1557" width="12.140625" style="114" customWidth="1"/>
    <col min="1558" max="1558" width="10.5703125" style="114" customWidth="1"/>
    <col min="1559" max="1560" width="9.140625" style="114"/>
    <col min="1561" max="1561" width="10.42578125" style="114" customWidth="1"/>
    <col min="1562" max="1562" width="10.85546875" style="114" customWidth="1"/>
    <col min="1563" max="1792" width="9.140625" style="114"/>
    <col min="1793" max="1794" width="0.85546875" style="114" customWidth="1"/>
    <col min="1795" max="1796" width="9.7109375" style="114" customWidth="1"/>
    <col min="1797" max="1797" width="12.140625" style="114" customWidth="1"/>
    <col min="1798" max="1798" width="6.5703125" style="114" customWidth="1"/>
    <col min="1799" max="1799" width="13.7109375" style="114" customWidth="1"/>
    <col min="1800" max="1800" width="7.5703125" style="114" customWidth="1"/>
    <col min="1801" max="1801" width="3.42578125" style="114" customWidth="1"/>
    <col min="1802" max="1802" width="3.7109375" style="114" customWidth="1"/>
    <col min="1803" max="1803" width="4.42578125" style="114" customWidth="1"/>
    <col min="1804" max="1804" width="5" style="114" customWidth="1"/>
    <col min="1805" max="1805" width="2.5703125" style="114" customWidth="1"/>
    <col min="1806" max="1806" width="3.5703125" style="114" customWidth="1"/>
    <col min="1807" max="1807" width="3.7109375" style="114" customWidth="1"/>
    <col min="1808" max="1808" width="4.42578125" style="114" customWidth="1"/>
    <col min="1809" max="1809" width="5" style="114" customWidth="1"/>
    <col min="1810" max="1810" width="5.28515625" style="114" customWidth="1"/>
    <col min="1811" max="1812" width="0.85546875" style="114" customWidth="1"/>
    <col min="1813" max="1813" width="12.140625" style="114" customWidth="1"/>
    <col min="1814" max="1814" width="10.5703125" style="114" customWidth="1"/>
    <col min="1815" max="1816" width="9.140625" style="114"/>
    <col min="1817" max="1817" width="10.42578125" style="114" customWidth="1"/>
    <col min="1818" max="1818" width="10.85546875" style="114" customWidth="1"/>
    <col min="1819" max="2048" width="9.140625" style="114"/>
    <col min="2049" max="2050" width="0.85546875" style="114" customWidth="1"/>
    <col min="2051" max="2052" width="9.7109375" style="114" customWidth="1"/>
    <col min="2053" max="2053" width="12.140625" style="114" customWidth="1"/>
    <col min="2054" max="2054" width="6.5703125" style="114" customWidth="1"/>
    <col min="2055" max="2055" width="13.7109375" style="114" customWidth="1"/>
    <col min="2056" max="2056" width="7.5703125" style="114" customWidth="1"/>
    <col min="2057" max="2057" width="3.42578125" style="114" customWidth="1"/>
    <col min="2058" max="2058" width="3.7109375" style="114" customWidth="1"/>
    <col min="2059" max="2059" width="4.42578125" style="114" customWidth="1"/>
    <col min="2060" max="2060" width="5" style="114" customWidth="1"/>
    <col min="2061" max="2061" width="2.5703125" style="114" customWidth="1"/>
    <col min="2062" max="2062" width="3.5703125" style="114" customWidth="1"/>
    <col min="2063" max="2063" width="3.7109375" style="114" customWidth="1"/>
    <col min="2064" max="2064" width="4.42578125" style="114" customWidth="1"/>
    <col min="2065" max="2065" width="5" style="114" customWidth="1"/>
    <col min="2066" max="2066" width="5.28515625" style="114" customWidth="1"/>
    <col min="2067" max="2068" width="0.85546875" style="114" customWidth="1"/>
    <col min="2069" max="2069" width="12.140625" style="114" customWidth="1"/>
    <col min="2070" max="2070" width="10.5703125" style="114" customWidth="1"/>
    <col min="2071" max="2072" width="9.140625" style="114"/>
    <col min="2073" max="2073" width="10.42578125" style="114" customWidth="1"/>
    <col min="2074" max="2074" width="10.85546875" style="114" customWidth="1"/>
    <col min="2075" max="2304" width="9.140625" style="114"/>
    <col min="2305" max="2306" width="0.85546875" style="114" customWidth="1"/>
    <col min="2307" max="2308" width="9.7109375" style="114" customWidth="1"/>
    <col min="2309" max="2309" width="12.140625" style="114" customWidth="1"/>
    <col min="2310" max="2310" width="6.5703125" style="114" customWidth="1"/>
    <col min="2311" max="2311" width="13.7109375" style="114" customWidth="1"/>
    <col min="2312" max="2312" width="7.5703125" style="114" customWidth="1"/>
    <col min="2313" max="2313" width="3.42578125" style="114" customWidth="1"/>
    <col min="2314" max="2314" width="3.7109375" style="114" customWidth="1"/>
    <col min="2315" max="2315" width="4.42578125" style="114" customWidth="1"/>
    <col min="2316" max="2316" width="5" style="114" customWidth="1"/>
    <col min="2317" max="2317" width="2.5703125" style="114" customWidth="1"/>
    <col min="2318" max="2318" width="3.5703125" style="114" customWidth="1"/>
    <col min="2319" max="2319" width="3.7109375" style="114" customWidth="1"/>
    <col min="2320" max="2320" width="4.42578125" style="114" customWidth="1"/>
    <col min="2321" max="2321" width="5" style="114" customWidth="1"/>
    <col min="2322" max="2322" width="5.28515625" style="114" customWidth="1"/>
    <col min="2323" max="2324" width="0.85546875" style="114" customWidth="1"/>
    <col min="2325" max="2325" width="12.140625" style="114" customWidth="1"/>
    <col min="2326" max="2326" width="10.5703125" style="114" customWidth="1"/>
    <col min="2327" max="2328" width="9.140625" style="114"/>
    <col min="2329" max="2329" width="10.42578125" style="114" customWidth="1"/>
    <col min="2330" max="2330" width="10.85546875" style="114" customWidth="1"/>
    <col min="2331" max="2560" width="9.140625" style="114"/>
    <col min="2561" max="2562" width="0.85546875" style="114" customWidth="1"/>
    <col min="2563" max="2564" width="9.7109375" style="114" customWidth="1"/>
    <col min="2565" max="2565" width="12.140625" style="114" customWidth="1"/>
    <col min="2566" max="2566" width="6.5703125" style="114" customWidth="1"/>
    <col min="2567" max="2567" width="13.7109375" style="114" customWidth="1"/>
    <col min="2568" max="2568" width="7.5703125" style="114" customWidth="1"/>
    <col min="2569" max="2569" width="3.42578125" style="114" customWidth="1"/>
    <col min="2570" max="2570" width="3.7109375" style="114" customWidth="1"/>
    <col min="2571" max="2571" width="4.42578125" style="114" customWidth="1"/>
    <col min="2572" max="2572" width="5" style="114" customWidth="1"/>
    <col min="2573" max="2573" width="2.5703125" style="114" customWidth="1"/>
    <col min="2574" max="2574" width="3.5703125" style="114" customWidth="1"/>
    <col min="2575" max="2575" width="3.7109375" style="114" customWidth="1"/>
    <col min="2576" max="2576" width="4.42578125" style="114" customWidth="1"/>
    <col min="2577" max="2577" width="5" style="114" customWidth="1"/>
    <col min="2578" max="2578" width="5.28515625" style="114" customWidth="1"/>
    <col min="2579" max="2580" width="0.85546875" style="114" customWidth="1"/>
    <col min="2581" max="2581" width="12.140625" style="114" customWidth="1"/>
    <col min="2582" max="2582" width="10.5703125" style="114" customWidth="1"/>
    <col min="2583" max="2584" width="9.140625" style="114"/>
    <col min="2585" max="2585" width="10.42578125" style="114" customWidth="1"/>
    <col min="2586" max="2586" width="10.85546875" style="114" customWidth="1"/>
    <col min="2587" max="2816" width="9.140625" style="114"/>
    <col min="2817" max="2818" width="0.85546875" style="114" customWidth="1"/>
    <col min="2819" max="2820" width="9.7109375" style="114" customWidth="1"/>
    <col min="2821" max="2821" width="12.140625" style="114" customWidth="1"/>
    <col min="2822" max="2822" width="6.5703125" style="114" customWidth="1"/>
    <col min="2823" max="2823" width="13.7109375" style="114" customWidth="1"/>
    <col min="2824" max="2824" width="7.5703125" style="114" customWidth="1"/>
    <col min="2825" max="2825" width="3.42578125" style="114" customWidth="1"/>
    <col min="2826" max="2826" width="3.7109375" style="114" customWidth="1"/>
    <col min="2827" max="2827" width="4.42578125" style="114" customWidth="1"/>
    <col min="2828" max="2828" width="5" style="114" customWidth="1"/>
    <col min="2829" max="2829" width="2.5703125" style="114" customWidth="1"/>
    <col min="2830" max="2830" width="3.5703125" style="114" customWidth="1"/>
    <col min="2831" max="2831" width="3.7109375" style="114" customWidth="1"/>
    <col min="2832" max="2832" width="4.42578125" style="114" customWidth="1"/>
    <col min="2833" max="2833" width="5" style="114" customWidth="1"/>
    <col min="2834" max="2834" width="5.28515625" style="114" customWidth="1"/>
    <col min="2835" max="2836" width="0.85546875" style="114" customWidth="1"/>
    <col min="2837" max="2837" width="12.140625" style="114" customWidth="1"/>
    <col min="2838" max="2838" width="10.5703125" style="114" customWidth="1"/>
    <col min="2839" max="2840" width="9.140625" style="114"/>
    <col min="2841" max="2841" width="10.42578125" style="114" customWidth="1"/>
    <col min="2842" max="2842" width="10.85546875" style="114" customWidth="1"/>
    <col min="2843" max="3072" width="9.140625" style="114"/>
    <col min="3073" max="3074" width="0.85546875" style="114" customWidth="1"/>
    <col min="3075" max="3076" width="9.7109375" style="114" customWidth="1"/>
    <col min="3077" max="3077" width="12.140625" style="114" customWidth="1"/>
    <col min="3078" max="3078" width="6.5703125" style="114" customWidth="1"/>
    <col min="3079" max="3079" width="13.7109375" style="114" customWidth="1"/>
    <col min="3080" max="3080" width="7.5703125" style="114" customWidth="1"/>
    <col min="3081" max="3081" width="3.42578125" style="114" customWidth="1"/>
    <col min="3082" max="3082" width="3.7109375" style="114" customWidth="1"/>
    <col min="3083" max="3083" width="4.42578125" style="114" customWidth="1"/>
    <col min="3084" max="3084" width="5" style="114" customWidth="1"/>
    <col min="3085" max="3085" width="2.5703125" style="114" customWidth="1"/>
    <col min="3086" max="3086" width="3.5703125" style="114" customWidth="1"/>
    <col min="3087" max="3087" width="3.7109375" style="114" customWidth="1"/>
    <col min="3088" max="3088" width="4.42578125" style="114" customWidth="1"/>
    <col min="3089" max="3089" width="5" style="114" customWidth="1"/>
    <col min="3090" max="3090" width="5.28515625" style="114" customWidth="1"/>
    <col min="3091" max="3092" width="0.85546875" style="114" customWidth="1"/>
    <col min="3093" max="3093" width="12.140625" style="114" customWidth="1"/>
    <col min="3094" max="3094" width="10.5703125" style="114" customWidth="1"/>
    <col min="3095" max="3096" width="9.140625" style="114"/>
    <col min="3097" max="3097" width="10.42578125" style="114" customWidth="1"/>
    <col min="3098" max="3098" width="10.85546875" style="114" customWidth="1"/>
    <col min="3099" max="3328" width="9.140625" style="114"/>
    <col min="3329" max="3330" width="0.85546875" style="114" customWidth="1"/>
    <col min="3331" max="3332" width="9.7109375" style="114" customWidth="1"/>
    <col min="3333" max="3333" width="12.140625" style="114" customWidth="1"/>
    <col min="3334" max="3334" width="6.5703125" style="114" customWidth="1"/>
    <col min="3335" max="3335" width="13.7109375" style="114" customWidth="1"/>
    <col min="3336" max="3336" width="7.5703125" style="114" customWidth="1"/>
    <col min="3337" max="3337" width="3.42578125" style="114" customWidth="1"/>
    <col min="3338" max="3338" width="3.7109375" style="114" customWidth="1"/>
    <col min="3339" max="3339" width="4.42578125" style="114" customWidth="1"/>
    <col min="3340" max="3340" width="5" style="114" customWidth="1"/>
    <col min="3341" max="3341" width="2.5703125" style="114" customWidth="1"/>
    <col min="3342" max="3342" width="3.5703125" style="114" customWidth="1"/>
    <col min="3343" max="3343" width="3.7109375" style="114" customWidth="1"/>
    <col min="3344" max="3344" width="4.42578125" style="114" customWidth="1"/>
    <col min="3345" max="3345" width="5" style="114" customWidth="1"/>
    <col min="3346" max="3346" width="5.28515625" style="114" customWidth="1"/>
    <col min="3347" max="3348" width="0.85546875" style="114" customWidth="1"/>
    <col min="3349" max="3349" width="12.140625" style="114" customWidth="1"/>
    <col min="3350" max="3350" width="10.5703125" style="114" customWidth="1"/>
    <col min="3351" max="3352" width="9.140625" style="114"/>
    <col min="3353" max="3353" width="10.42578125" style="114" customWidth="1"/>
    <col min="3354" max="3354" width="10.85546875" style="114" customWidth="1"/>
    <col min="3355" max="3584" width="9.140625" style="114"/>
    <col min="3585" max="3586" width="0.85546875" style="114" customWidth="1"/>
    <col min="3587" max="3588" width="9.7109375" style="114" customWidth="1"/>
    <col min="3589" max="3589" width="12.140625" style="114" customWidth="1"/>
    <col min="3590" max="3590" width="6.5703125" style="114" customWidth="1"/>
    <col min="3591" max="3591" width="13.7109375" style="114" customWidth="1"/>
    <col min="3592" max="3592" width="7.5703125" style="114" customWidth="1"/>
    <col min="3593" max="3593" width="3.42578125" style="114" customWidth="1"/>
    <col min="3594" max="3594" width="3.7109375" style="114" customWidth="1"/>
    <col min="3595" max="3595" width="4.42578125" style="114" customWidth="1"/>
    <col min="3596" max="3596" width="5" style="114" customWidth="1"/>
    <col min="3597" max="3597" width="2.5703125" style="114" customWidth="1"/>
    <col min="3598" max="3598" width="3.5703125" style="114" customWidth="1"/>
    <col min="3599" max="3599" width="3.7109375" style="114" customWidth="1"/>
    <col min="3600" max="3600" width="4.42578125" style="114" customWidth="1"/>
    <col min="3601" max="3601" width="5" style="114" customWidth="1"/>
    <col min="3602" max="3602" width="5.28515625" style="114" customWidth="1"/>
    <col min="3603" max="3604" width="0.85546875" style="114" customWidth="1"/>
    <col min="3605" max="3605" width="12.140625" style="114" customWidth="1"/>
    <col min="3606" max="3606" width="10.5703125" style="114" customWidth="1"/>
    <col min="3607" max="3608" width="9.140625" style="114"/>
    <col min="3609" max="3609" width="10.42578125" style="114" customWidth="1"/>
    <col min="3610" max="3610" width="10.85546875" style="114" customWidth="1"/>
    <col min="3611" max="3840" width="9.140625" style="114"/>
    <col min="3841" max="3842" width="0.85546875" style="114" customWidth="1"/>
    <col min="3843" max="3844" width="9.7109375" style="114" customWidth="1"/>
    <col min="3845" max="3845" width="12.140625" style="114" customWidth="1"/>
    <col min="3846" max="3846" width="6.5703125" style="114" customWidth="1"/>
    <col min="3847" max="3847" width="13.7109375" style="114" customWidth="1"/>
    <col min="3848" max="3848" width="7.5703125" style="114" customWidth="1"/>
    <col min="3849" max="3849" width="3.42578125" style="114" customWidth="1"/>
    <col min="3850" max="3850" width="3.7109375" style="114" customWidth="1"/>
    <col min="3851" max="3851" width="4.42578125" style="114" customWidth="1"/>
    <col min="3852" max="3852" width="5" style="114" customWidth="1"/>
    <col min="3853" max="3853" width="2.5703125" style="114" customWidth="1"/>
    <col min="3854" max="3854" width="3.5703125" style="114" customWidth="1"/>
    <col min="3855" max="3855" width="3.7109375" style="114" customWidth="1"/>
    <col min="3856" max="3856" width="4.42578125" style="114" customWidth="1"/>
    <col min="3857" max="3857" width="5" style="114" customWidth="1"/>
    <col min="3858" max="3858" width="5.28515625" style="114" customWidth="1"/>
    <col min="3859" max="3860" width="0.85546875" style="114" customWidth="1"/>
    <col min="3861" max="3861" width="12.140625" style="114" customWidth="1"/>
    <col min="3862" max="3862" width="10.5703125" style="114" customWidth="1"/>
    <col min="3863" max="3864" width="9.140625" style="114"/>
    <col min="3865" max="3865" width="10.42578125" style="114" customWidth="1"/>
    <col min="3866" max="3866" width="10.85546875" style="114" customWidth="1"/>
    <col min="3867" max="4096" width="9.140625" style="114"/>
    <col min="4097" max="4098" width="0.85546875" style="114" customWidth="1"/>
    <col min="4099" max="4100" width="9.7109375" style="114" customWidth="1"/>
    <col min="4101" max="4101" width="12.140625" style="114" customWidth="1"/>
    <col min="4102" max="4102" width="6.5703125" style="114" customWidth="1"/>
    <col min="4103" max="4103" width="13.7109375" style="114" customWidth="1"/>
    <col min="4104" max="4104" width="7.5703125" style="114" customWidth="1"/>
    <col min="4105" max="4105" width="3.42578125" style="114" customWidth="1"/>
    <col min="4106" max="4106" width="3.7109375" style="114" customWidth="1"/>
    <col min="4107" max="4107" width="4.42578125" style="114" customWidth="1"/>
    <col min="4108" max="4108" width="5" style="114" customWidth="1"/>
    <col min="4109" max="4109" width="2.5703125" style="114" customWidth="1"/>
    <col min="4110" max="4110" width="3.5703125" style="114" customWidth="1"/>
    <col min="4111" max="4111" width="3.7109375" style="114" customWidth="1"/>
    <col min="4112" max="4112" width="4.42578125" style="114" customWidth="1"/>
    <col min="4113" max="4113" width="5" style="114" customWidth="1"/>
    <col min="4114" max="4114" width="5.28515625" style="114" customWidth="1"/>
    <col min="4115" max="4116" width="0.85546875" style="114" customWidth="1"/>
    <col min="4117" max="4117" width="12.140625" style="114" customWidth="1"/>
    <col min="4118" max="4118" width="10.5703125" style="114" customWidth="1"/>
    <col min="4119" max="4120" width="9.140625" style="114"/>
    <col min="4121" max="4121" width="10.42578125" style="114" customWidth="1"/>
    <col min="4122" max="4122" width="10.85546875" style="114" customWidth="1"/>
    <col min="4123" max="4352" width="9.140625" style="114"/>
    <col min="4353" max="4354" width="0.85546875" style="114" customWidth="1"/>
    <col min="4355" max="4356" width="9.7109375" style="114" customWidth="1"/>
    <col min="4357" max="4357" width="12.140625" style="114" customWidth="1"/>
    <col min="4358" max="4358" width="6.5703125" style="114" customWidth="1"/>
    <col min="4359" max="4359" width="13.7109375" style="114" customWidth="1"/>
    <col min="4360" max="4360" width="7.5703125" style="114" customWidth="1"/>
    <col min="4361" max="4361" width="3.42578125" style="114" customWidth="1"/>
    <col min="4362" max="4362" width="3.7109375" style="114" customWidth="1"/>
    <col min="4363" max="4363" width="4.42578125" style="114" customWidth="1"/>
    <col min="4364" max="4364" width="5" style="114" customWidth="1"/>
    <col min="4365" max="4365" width="2.5703125" style="114" customWidth="1"/>
    <col min="4366" max="4366" width="3.5703125" style="114" customWidth="1"/>
    <col min="4367" max="4367" width="3.7109375" style="114" customWidth="1"/>
    <col min="4368" max="4368" width="4.42578125" style="114" customWidth="1"/>
    <col min="4369" max="4369" width="5" style="114" customWidth="1"/>
    <col min="4370" max="4370" width="5.28515625" style="114" customWidth="1"/>
    <col min="4371" max="4372" width="0.85546875" style="114" customWidth="1"/>
    <col min="4373" max="4373" width="12.140625" style="114" customWidth="1"/>
    <col min="4374" max="4374" width="10.5703125" style="114" customWidth="1"/>
    <col min="4375" max="4376" width="9.140625" style="114"/>
    <col min="4377" max="4377" width="10.42578125" style="114" customWidth="1"/>
    <col min="4378" max="4378" width="10.85546875" style="114" customWidth="1"/>
    <col min="4379" max="4608" width="9.140625" style="114"/>
    <col min="4609" max="4610" width="0.85546875" style="114" customWidth="1"/>
    <col min="4611" max="4612" width="9.7109375" style="114" customWidth="1"/>
    <col min="4613" max="4613" width="12.140625" style="114" customWidth="1"/>
    <col min="4614" max="4614" width="6.5703125" style="114" customWidth="1"/>
    <col min="4615" max="4615" width="13.7109375" style="114" customWidth="1"/>
    <col min="4616" max="4616" width="7.5703125" style="114" customWidth="1"/>
    <col min="4617" max="4617" width="3.42578125" style="114" customWidth="1"/>
    <col min="4618" max="4618" width="3.7109375" style="114" customWidth="1"/>
    <col min="4619" max="4619" width="4.42578125" style="114" customWidth="1"/>
    <col min="4620" max="4620" width="5" style="114" customWidth="1"/>
    <col min="4621" max="4621" width="2.5703125" style="114" customWidth="1"/>
    <col min="4622" max="4622" width="3.5703125" style="114" customWidth="1"/>
    <col min="4623" max="4623" width="3.7109375" style="114" customWidth="1"/>
    <col min="4624" max="4624" width="4.42578125" style="114" customWidth="1"/>
    <col min="4625" max="4625" width="5" style="114" customWidth="1"/>
    <col min="4626" max="4626" width="5.28515625" style="114" customWidth="1"/>
    <col min="4627" max="4628" width="0.85546875" style="114" customWidth="1"/>
    <col min="4629" max="4629" width="12.140625" style="114" customWidth="1"/>
    <col min="4630" max="4630" width="10.5703125" style="114" customWidth="1"/>
    <col min="4631" max="4632" width="9.140625" style="114"/>
    <col min="4633" max="4633" width="10.42578125" style="114" customWidth="1"/>
    <col min="4634" max="4634" width="10.85546875" style="114" customWidth="1"/>
    <col min="4635" max="4864" width="9.140625" style="114"/>
    <col min="4865" max="4866" width="0.85546875" style="114" customWidth="1"/>
    <col min="4867" max="4868" width="9.7109375" style="114" customWidth="1"/>
    <col min="4869" max="4869" width="12.140625" style="114" customWidth="1"/>
    <col min="4870" max="4870" width="6.5703125" style="114" customWidth="1"/>
    <col min="4871" max="4871" width="13.7109375" style="114" customWidth="1"/>
    <col min="4872" max="4872" width="7.5703125" style="114" customWidth="1"/>
    <col min="4873" max="4873" width="3.42578125" style="114" customWidth="1"/>
    <col min="4874" max="4874" width="3.7109375" style="114" customWidth="1"/>
    <col min="4875" max="4875" width="4.42578125" style="114" customWidth="1"/>
    <col min="4876" max="4876" width="5" style="114" customWidth="1"/>
    <col min="4877" max="4877" width="2.5703125" style="114" customWidth="1"/>
    <col min="4878" max="4878" width="3.5703125" style="114" customWidth="1"/>
    <col min="4879" max="4879" width="3.7109375" style="114" customWidth="1"/>
    <col min="4880" max="4880" width="4.42578125" style="114" customWidth="1"/>
    <col min="4881" max="4881" width="5" style="114" customWidth="1"/>
    <col min="4882" max="4882" width="5.28515625" style="114" customWidth="1"/>
    <col min="4883" max="4884" width="0.85546875" style="114" customWidth="1"/>
    <col min="4885" max="4885" width="12.140625" style="114" customWidth="1"/>
    <col min="4886" max="4886" width="10.5703125" style="114" customWidth="1"/>
    <col min="4887" max="4888" width="9.140625" style="114"/>
    <col min="4889" max="4889" width="10.42578125" style="114" customWidth="1"/>
    <col min="4890" max="4890" width="10.85546875" style="114" customWidth="1"/>
    <col min="4891" max="5120" width="9.140625" style="114"/>
    <col min="5121" max="5122" width="0.85546875" style="114" customWidth="1"/>
    <col min="5123" max="5124" width="9.7109375" style="114" customWidth="1"/>
    <col min="5125" max="5125" width="12.140625" style="114" customWidth="1"/>
    <col min="5126" max="5126" width="6.5703125" style="114" customWidth="1"/>
    <col min="5127" max="5127" width="13.7109375" style="114" customWidth="1"/>
    <col min="5128" max="5128" width="7.5703125" style="114" customWidth="1"/>
    <col min="5129" max="5129" width="3.42578125" style="114" customWidth="1"/>
    <col min="5130" max="5130" width="3.7109375" style="114" customWidth="1"/>
    <col min="5131" max="5131" width="4.42578125" style="114" customWidth="1"/>
    <col min="5132" max="5132" width="5" style="114" customWidth="1"/>
    <col min="5133" max="5133" width="2.5703125" style="114" customWidth="1"/>
    <col min="5134" max="5134" width="3.5703125" style="114" customWidth="1"/>
    <col min="5135" max="5135" width="3.7109375" style="114" customWidth="1"/>
    <col min="5136" max="5136" width="4.42578125" style="114" customWidth="1"/>
    <col min="5137" max="5137" width="5" style="114" customWidth="1"/>
    <col min="5138" max="5138" width="5.28515625" style="114" customWidth="1"/>
    <col min="5139" max="5140" width="0.85546875" style="114" customWidth="1"/>
    <col min="5141" max="5141" width="12.140625" style="114" customWidth="1"/>
    <col min="5142" max="5142" width="10.5703125" style="114" customWidth="1"/>
    <col min="5143" max="5144" width="9.140625" style="114"/>
    <col min="5145" max="5145" width="10.42578125" style="114" customWidth="1"/>
    <col min="5146" max="5146" width="10.85546875" style="114" customWidth="1"/>
    <col min="5147" max="5376" width="9.140625" style="114"/>
    <col min="5377" max="5378" width="0.85546875" style="114" customWidth="1"/>
    <col min="5379" max="5380" width="9.7109375" style="114" customWidth="1"/>
    <col min="5381" max="5381" width="12.140625" style="114" customWidth="1"/>
    <col min="5382" max="5382" width="6.5703125" style="114" customWidth="1"/>
    <col min="5383" max="5383" width="13.7109375" style="114" customWidth="1"/>
    <col min="5384" max="5384" width="7.5703125" style="114" customWidth="1"/>
    <col min="5385" max="5385" width="3.42578125" style="114" customWidth="1"/>
    <col min="5386" max="5386" width="3.7109375" style="114" customWidth="1"/>
    <col min="5387" max="5387" width="4.42578125" style="114" customWidth="1"/>
    <col min="5388" max="5388" width="5" style="114" customWidth="1"/>
    <col min="5389" max="5389" width="2.5703125" style="114" customWidth="1"/>
    <col min="5390" max="5390" width="3.5703125" style="114" customWidth="1"/>
    <col min="5391" max="5391" width="3.7109375" style="114" customWidth="1"/>
    <col min="5392" max="5392" width="4.42578125" style="114" customWidth="1"/>
    <col min="5393" max="5393" width="5" style="114" customWidth="1"/>
    <col min="5394" max="5394" width="5.28515625" style="114" customWidth="1"/>
    <col min="5395" max="5396" width="0.85546875" style="114" customWidth="1"/>
    <col min="5397" max="5397" width="12.140625" style="114" customWidth="1"/>
    <col min="5398" max="5398" width="10.5703125" style="114" customWidth="1"/>
    <col min="5399" max="5400" width="9.140625" style="114"/>
    <col min="5401" max="5401" width="10.42578125" style="114" customWidth="1"/>
    <col min="5402" max="5402" width="10.85546875" style="114" customWidth="1"/>
    <col min="5403" max="5632" width="9.140625" style="114"/>
    <col min="5633" max="5634" width="0.85546875" style="114" customWidth="1"/>
    <col min="5635" max="5636" width="9.7109375" style="114" customWidth="1"/>
    <col min="5637" max="5637" width="12.140625" style="114" customWidth="1"/>
    <col min="5638" max="5638" width="6.5703125" style="114" customWidth="1"/>
    <col min="5639" max="5639" width="13.7109375" style="114" customWidth="1"/>
    <col min="5640" max="5640" width="7.5703125" style="114" customWidth="1"/>
    <col min="5641" max="5641" width="3.42578125" style="114" customWidth="1"/>
    <col min="5642" max="5642" width="3.7109375" style="114" customWidth="1"/>
    <col min="5643" max="5643" width="4.42578125" style="114" customWidth="1"/>
    <col min="5644" max="5644" width="5" style="114" customWidth="1"/>
    <col min="5645" max="5645" width="2.5703125" style="114" customWidth="1"/>
    <col min="5646" max="5646" width="3.5703125" style="114" customWidth="1"/>
    <col min="5647" max="5647" width="3.7109375" style="114" customWidth="1"/>
    <col min="5648" max="5648" width="4.42578125" style="114" customWidth="1"/>
    <col min="5649" max="5649" width="5" style="114" customWidth="1"/>
    <col min="5650" max="5650" width="5.28515625" style="114" customWidth="1"/>
    <col min="5651" max="5652" width="0.85546875" style="114" customWidth="1"/>
    <col min="5653" max="5653" width="12.140625" style="114" customWidth="1"/>
    <col min="5654" max="5654" width="10.5703125" style="114" customWidth="1"/>
    <col min="5655" max="5656" width="9.140625" style="114"/>
    <col min="5657" max="5657" width="10.42578125" style="114" customWidth="1"/>
    <col min="5658" max="5658" width="10.85546875" style="114" customWidth="1"/>
    <col min="5659" max="5888" width="9.140625" style="114"/>
    <col min="5889" max="5890" width="0.85546875" style="114" customWidth="1"/>
    <col min="5891" max="5892" width="9.7109375" style="114" customWidth="1"/>
    <col min="5893" max="5893" width="12.140625" style="114" customWidth="1"/>
    <col min="5894" max="5894" width="6.5703125" style="114" customWidth="1"/>
    <col min="5895" max="5895" width="13.7109375" style="114" customWidth="1"/>
    <col min="5896" max="5896" width="7.5703125" style="114" customWidth="1"/>
    <col min="5897" max="5897" width="3.42578125" style="114" customWidth="1"/>
    <col min="5898" max="5898" width="3.7109375" style="114" customWidth="1"/>
    <col min="5899" max="5899" width="4.42578125" style="114" customWidth="1"/>
    <col min="5900" max="5900" width="5" style="114" customWidth="1"/>
    <col min="5901" max="5901" width="2.5703125" style="114" customWidth="1"/>
    <col min="5902" max="5902" width="3.5703125" style="114" customWidth="1"/>
    <col min="5903" max="5903" width="3.7109375" style="114" customWidth="1"/>
    <col min="5904" max="5904" width="4.42578125" style="114" customWidth="1"/>
    <col min="5905" max="5905" width="5" style="114" customWidth="1"/>
    <col min="5906" max="5906" width="5.28515625" style="114" customWidth="1"/>
    <col min="5907" max="5908" width="0.85546875" style="114" customWidth="1"/>
    <col min="5909" max="5909" width="12.140625" style="114" customWidth="1"/>
    <col min="5910" max="5910" width="10.5703125" style="114" customWidth="1"/>
    <col min="5911" max="5912" width="9.140625" style="114"/>
    <col min="5913" max="5913" width="10.42578125" style="114" customWidth="1"/>
    <col min="5914" max="5914" width="10.85546875" style="114" customWidth="1"/>
    <col min="5915" max="6144" width="9.140625" style="114"/>
    <col min="6145" max="6146" width="0.85546875" style="114" customWidth="1"/>
    <col min="6147" max="6148" width="9.7109375" style="114" customWidth="1"/>
    <col min="6149" max="6149" width="12.140625" style="114" customWidth="1"/>
    <col min="6150" max="6150" width="6.5703125" style="114" customWidth="1"/>
    <col min="6151" max="6151" width="13.7109375" style="114" customWidth="1"/>
    <col min="6152" max="6152" width="7.5703125" style="114" customWidth="1"/>
    <col min="6153" max="6153" width="3.42578125" style="114" customWidth="1"/>
    <col min="6154" max="6154" width="3.7109375" style="114" customWidth="1"/>
    <col min="6155" max="6155" width="4.42578125" style="114" customWidth="1"/>
    <col min="6156" max="6156" width="5" style="114" customWidth="1"/>
    <col min="6157" max="6157" width="2.5703125" style="114" customWidth="1"/>
    <col min="6158" max="6158" width="3.5703125" style="114" customWidth="1"/>
    <col min="6159" max="6159" width="3.7109375" style="114" customWidth="1"/>
    <col min="6160" max="6160" width="4.42578125" style="114" customWidth="1"/>
    <col min="6161" max="6161" width="5" style="114" customWidth="1"/>
    <col min="6162" max="6162" width="5.28515625" style="114" customWidth="1"/>
    <col min="6163" max="6164" width="0.85546875" style="114" customWidth="1"/>
    <col min="6165" max="6165" width="12.140625" style="114" customWidth="1"/>
    <col min="6166" max="6166" width="10.5703125" style="114" customWidth="1"/>
    <col min="6167" max="6168" width="9.140625" style="114"/>
    <col min="6169" max="6169" width="10.42578125" style="114" customWidth="1"/>
    <col min="6170" max="6170" width="10.85546875" style="114" customWidth="1"/>
    <col min="6171" max="6400" width="9.140625" style="114"/>
    <col min="6401" max="6402" width="0.85546875" style="114" customWidth="1"/>
    <col min="6403" max="6404" width="9.7109375" style="114" customWidth="1"/>
    <col min="6405" max="6405" width="12.140625" style="114" customWidth="1"/>
    <col min="6406" max="6406" width="6.5703125" style="114" customWidth="1"/>
    <col min="6407" max="6407" width="13.7109375" style="114" customWidth="1"/>
    <col min="6408" max="6408" width="7.5703125" style="114" customWidth="1"/>
    <col min="6409" max="6409" width="3.42578125" style="114" customWidth="1"/>
    <col min="6410" max="6410" width="3.7109375" style="114" customWidth="1"/>
    <col min="6411" max="6411" width="4.42578125" style="114" customWidth="1"/>
    <col min="6412" max="6412" width="5" style="114" customWidth="1"/>
    <col min="6413" max="6413" width="2.5703125" style="114" customWidth="1"/>
    <col min="6414" max="6414" width="3.5703125" style="114" customWidth="1"/>
    <col min="6415" max="6415" width="3.7109375" style="114" customWidth="1"/>
    <col min="6416" max="6416" width="4.42578125" style="114" customWidth="1"/>
    <col min="6417" max="6417" width="5" style="114" customWidth="1"/>
    <col min="6418" max="6418" width="5.28515625" style="114" customWidth="1"/>
    <col min="6419" max="6420" width="0.85546875" style="114" customWidth="1"/>
    <col min="6421" max="6421" width="12.140625" style="114" customWidth="1"/>
    <col min="6422" max="6422" width="10.5703125" style="114" customWidth="1"/>
    <col min="6423" max="6424" width="9.140625" style="114"/>
    <col min="6425" max="6425" width="10.42578125" style="114" customWidth="1"/>
    <col min="6426" max="6426" width="10.85546875" style="114" customWidth="1"/>
    <col min="6427" max="6656" width="9.140625" style="114"/>
    <col min="6657" max="6658" width="0.85546875" style="114" customWidth="1"/>
    <col min="6659" max="6660" width="9.7109375" style="114" customWidth="1"/>
    <col min="6661" max="6661" width="12.140625" style="114" customWidth="1"/>
    <col min="6662" max="6662" width="6.5703125" style="114" customWidth="1"/>
    <col min="6663" max="6663" width="13.7109375" style="114" customWidth="1"/>
    <col min="6664" max="6664" width="7.5703125" style="114" customWidth="1"/>
    <col min="6665" max="6665" width="3.42578125" style="114" customWidth="1"/>
    <col min="6666" max="6666" width="3.7109375" style="114" customWidth="1"/>
    <col min="6667" max="6667" width="4.42578125" style="114" customWidth="1"/>
    <col min="6668" max="6668" width="5" style="114" customWidth="1"/>
    <col min="6669" max="6669" width="2.5703125" style="114" customWidth="1"/>
    <col min="6670" max="6670" width="3.5703125" style="114" customWidth="1"/>
    <col min="6671" max="6671" width="3.7109375" style="114" customWidth="1"/>
    <col min="6672" max="6672" width="4.42578125" style="114" customWidth="1"/>
    <col min="6673" max="6673" width="5" style="114" customWidth="1"/>
    <col min="6674" max="6674" width="5.28515625" style="114" customWidth="1"/>
    <col min="6675" max="6676" width="0.85546875" style="114" customWidth="1"/>
    <col min="6677" max="6677" width="12.140625" style="114" customWidth="1"/>
    <col min="6678" max="6678" width="10.5703125" style="114" customWidth="1"/>
    <col min="6679" max="6680" width="9.140625" style="114"/>
    <col min="6681" max="6681" width="10.42578125" style="114" customWidth="1"/>
    <col min="6682" max="6682" width="10.85546875" style="114" customWidth="1"/>
    <col min="6683" max="6912" width="9.140625" style="114"/>
    <col min="6913" max="6914" width="0.85546875" style="114" customWidth="1"/>
    <col min="6915" max="6916" width="9.7109375" style="114" customWidth="1"/>
    <col min="6917" max="6917" width="12.140625" style="114" customWidth="1"/>
    <col min="6918" max="6918" width="6.5703125" style="114" customWidth="1"/>
    <col min="6919" max="6919" width="13.7109375" style="114" customWidth="1"/>
    <col min="6920" max="6920" width="7.5703125" style="114" customWidth="1"/>
    <col min="6921" max="6921" width="3.42578125" style="114" customWidth="1"/>
    <col min="6922" max="6922" width="3.7109375" style="114" customWidth="1"/>
    <col min="6923" max="6923" width="4.42578125" style="114" customWidth="1"/>
    <col min="6924" max="6924" width="5" style="114" customWidth="1"/>
    <col min="6925" max="6925" width="2.5703125" style="114" customWidth="1"/>
    <col min="6926" max="6926" width="3.5703125" style="114" customWidth="1"/>
    <col min="6927" max="6927" width="3.7109375" style="114" customWidth="1"/>
    <col min="6928" max="6928" width="4.42578125" style="114" customWidth="1"/>
    <col min="6929" max="6929" width="5" style="114" customWidth="1"/>
    <col min="6930" max="6930" width="5.28515625" style="114" customWidth="1"/>
    <col min="6931" max="6932" width="0.85546875" style="114" customWidth="1"/>
    <col min="6933" max="6933" width="12.140625" style="114" customWidth="1"/>
    <col min="6934" max="6934" width="10.5703125" style="114" customWidth="1"/>
    <col min="6935" max="6936" width="9.140625" style="114"/>
    <col min="6937" max="6937" width="10.42578125" style="114" customWidth="1"/>
    <col min="6938" max="6938" width="10.85546875" style="114" customWidth="1"/>
    <col min="6939" max="7168" width="9.140625" style="114"/>
    <col min="7169" max="7170" width="0.85546875" style="114" customWidth="1"/>
    <col min="7171" max="7172" width="9.7109375" style="114" customWidth="1"/>
    <col min="7173" max="7173" width="12.140625" style="114" customWidth="1"/>
    <col min="7174" max="7174" width="6.5703125" style="114" customWidth="1"/>
    <col min="7175" max="7175" width="13.7109375" style="114" customWidth="1"/>
    <col min="7176" max="7176" width="7.5703125" style="114" customWidth="1"/>
    <col min="7177" max="7177" width="3.42578125" style="114" customWidth="1"/>
    <col min="7178" max="7178" width="3.7109375" style="114" customWidth="1"/>
    <col min="7179" max="7179" width="4.42578125" style="114" customWidth="1"/>
    <col min="7180" max="7180" width="5" style="114" customWidth="1"/>
    <col min="7181" max="7181" width="2.5703125" style="114" customWidth="1"/>
    <col min="7182" max="7182" width="3.5703125" style="114" customWidth="1"/>
    <col min="7183" max="7183" width="3.7109375" style="114" customWidth="1"/>
    <col min="7184" max="7184" width="4.42578125" style="114" customWidth="1"/>
    <col min="7185" max="7185" width="5" style="114" customWidth="1"/>
    <col min="7186" max="7186" width="5.28515625" style="114" customWidth="1"/>
    <col min="7187" max="7188" width="0.85546875" style="114" customWidth="1"/>
    <col min="7189" max="7189" width="12.140625" style="114" customWidth="1"/>
    <col min="7190" max="7190" width="10.5703125" style="114" customWidth="1"/>
    <col min="7191" max="7192" width="9.140625" style="114"/>
    <col min="7193" max="7193" width="10.42578125" style="114" customWidth="1"/>
    <col min="7194" max="7194" width="10.85546875" style="114" customWidth="1"/>
    <col min="7195" max="7424" width="9.140625" style="114"/>
    <col min="7425" max="7426" width="0.85546875" style="114" customWidth="1"/>
    <col min="7427" max="7428" width="9.7109375" style="114" customWidth="1"/>
    <col min="7429" max="7429" width="12.140625" style="114" customWidth="1"/>
    <col min="7430" max="7430" width="6.5703125" style="114" customWidth="1"/>
    <col min="7431" max="7431" width="13.7109375" style="114" customWidth="1"/>
    <col min="7432" max="7432" width="7.5703125" style="114" customWidth="1"/>
    <col min="7433" max="7433" width="3.42578125" style="114" customWidth="1"/>
    <col min="7434" max="7434" width="3.7109375" style="114" customWidth="1"/>
    <col min="7435" max="7435" width="4.42578125" style="114" customWidth="1"/>
    <col min="7436" max="7436" width="5" style="114" customWidth="1"/>
    <col min="7437" max="7437" width="2.5703125" style="114" customWidth="1"/>
    <col min="7438" max="7438" width="3.5703125" style="114" customWidth="1"/>
    <col min="7439" max="7439" width="3.7109375" style="114" customWidth="1"/>
    <col min="7440" max="7440" width="4.42578125" style="114" customWidth="1"/>
    <col min="7441" max="7441" width="5" style="114" customWidth="1"/>
    <col min="7442" max="7442" width="5.28515625" style="114" customWidth="1"/>
    <col min="7443" max="7444" width="0.85546875" style="114" customWidth="1"/>
    <col min="7445" max="7445" width="12.140625" style="114" customWidth="1"/>
    <col min="7446" max="7446" width="10.5703125" style="114" customWidth="1"/>
    <col min="7447" max="7448" width="9.140625" style="114"/>
    <col min="7449" max="7449" width="10.42578125" style="114" customWidth="1"/>
    <col min="7450" max="7450" width="10.85546875" style="114" customWidth="1"/>
    <col min="7451" max="7680" width="9.140625" style="114"/>
    <col min="7681" max="7682" width="0.85546875" style="114" customWidth="1"/>
    <col min="7683" max="7684" width="9.7109375" style="114" customWidth="1"/>
    <col min="7685" max="7685" width="12.140625" style="114" customWidth="1"/>
    <col min="7686" max="7686" width="6.5703125" style="114" customWidth="1"/>
    <col min="7687" max="7687" width="13.7109375" style="114" customWidth="1"/>
    <col min="7688" max="7688" width="7.5703125" style="114" customWidth="1"/>
    <col min="7689" max="7689" width="3.42578125" style="114" customWidth="1"/>
    <col min="7690" max="7690" width="3.7109375" style="114" customWidth="1"/>
    <col min="7691" max="7691" width="4.42578125" style="114" customWidth="1"/>
    <col min="7692" max="7692" width="5" style="114" customWidth="1"/>
    <col min="7693" max="7693" width="2.5703125" style="114" customWidth="1"/>
    <col min="7694" max="7694" width="3.5703125" style="114" customWidth="1"/>
    <col min="7695" max="7695" width="3.7109375" style="114" customWidth="1"/>
    <col min="7696" max="7696" width="4.42578125" style="114" customWidth="1"/>
    <col min="7697" max="7697" width="5" style="114" customWidth="1"/>
    <col min="7698" max="7698" width="5.28515625" style="114" customWidth="1"/>
    <col min="7699" max="7700" width="0.85546875" style="114" customWidth="1"/>
    <col min="7701" max="7701" width="12.140625" style="114" customWidth="1"/>
    <col min="7702" max="7702" width="10.5703125" style="114" customWidth="1"/>
    <col min="7703" max="7704" width="9.140625" style="114"/>
    <col min="7705" max="7705" width="10.42578125" style="114" customWidth="1"/>
    <col min="7706" max="7706" width="10.85546875" style="114" customWidth="1"/>
    <col min="7707" max="7936" width="9.140625" style="114"/>
    <col min="7937" max="7938" width="0.85546875" style="114" customWidth="1"/>
    <col min="7939" max="7940" width="9.7109375" style="114" customWidth="1"/>
    <col min="7941" max="7941" width="12.140625" style="114" customWidth="1"/>
    <col min="7942" max="7942" width="6.5703125" style="114" customWidth="1"/>
    <col min="7943" max="7943" width="13.7109375" style="114" customWidth="1"/>
    <col min="7944" max="7944" width="7.5703125" style="114" customWidth="1"/>
    <col min="7945" max="7945" width="3.42578125" style="114" customWidth="1"/>
    <col min="7946" max="7946" width="3.7109375" style="114" customWidth="1"/>
    <col min="7947" max="7947" width="4.42578125" style="114" customWidth="1"/>
    <col min="7948" max="7948" width="5" style="114" customWidth="1"/>
    <col min="7949" max="7949" width="2.5703125" style="114" customWidth="1"/>
    <col min="7950" max="7950" width="3.5703125" style="114" customWidth="1"/>
    <col min="7951" max="7951" width="3.7109375" style="114" customWidth="1"/>
    <col min="7952" max="7952" width="4.42578125" style="114" customWidth="1"/>
    <col min="7953" max="7953" width="5" style="114" customWidth="1"/>
    <col min="7954" max="7954" width="5.28515625" style="114" customWidth="1"/>
    <col min="7955" max="7956" width="0.85546875" style="114" customWidth="1"/>
    <col min="7957" max="7957" width="12.140625" style="114" customWidth="1"/>
    <col min="7958" max="7958" width="10.5703125" style="114" customWidth="1"/>
    <col min="7959" max="7960" width="9.140625" style="114"/>
    <col min="7961" max="7961" width="10.42578125" style="114" customWidth="1"/>
    <col min="7962" max="7962" width="10.85546875" style="114" customWidth="1"/>
    <col min="7963" max="8192" width="9.140625" style="114"/>
    <col min="8193" max="8194" width="0.85546875" style="114" customWidth="1"/>
    <col min="8195" max="8196" width="9.7109375" style="114" customWidth="1"/>
    <col min="8197" max="8197" width="12.140625" style="114" customWidth="1"/>
    <col min="8198" max="8198" width="6.5703125" style="114" customWidth="1"/>
    <col min="8199" max="8199" width="13.7109375" style="114" customWidth="1"/>
    <col min="8200" max="8200" width="7.5703125" style="114" customWidth="1"/>
    <col min="8201" max="8201" width="3.42578125" style="114" customWidth="1"/>
    <col min="8202" max="8202" width="3.7109375" style="114" customWidth="1"/>
    <col min="8203" max="8203" width="4.42578125" style="114" customWidth="1"/>
    <col min="8204" max="8204" width="5" style="114" customWidth="1"/>
    <col min="8205" max="8205" width="2.5703125" style="114" customWidth="1"/>
    <col min="8206" max="8206" width="3.5703125" style="114" customWidth="1"/>
    <col min="8207" max="8207" width="3.7109375" style="114" customWidth="1"/>
    <col min="8208" max="8208" width="4.42578125" style="114" customWidth="1"/>
    <col min="8209" max="8209" width="5" style="114" customWidth="1"/>
    <col min="8210" max="8210" width="5.28515625" style="114" customWidth="1"/>
    <col min="8211" max="8212" width="0.85546875" style="114" customWidth="1"/>
    <col min="8213" max="8213" width="12.140625" style="114" customWidth="1"/>
    <col min="8214" max="8214" width="10.5703125" style="114" customWidth="1"/>
    <col min="8215" max="8216" width="9.140625" style="114"/>
    <col min="8217" max="8217" width="10.42578125" style="114" customWidth="1"/>
    <col min="8218" max="8218" width="10.85546875" style="114" customWidth="1"/>
    <col min="8219" max="8448" width="9.140625" style="114"/>
    <col min="8449" max="8450" width="0.85546875" style="114" customWidth="1"/>
    <col min="8451" max="8452" width="9.7109375" style="114" customWidth="1"/>
    <col min="8453" max="8453" width="12.140625" style="114" customWidth="1"/>
    <col min="8454" max="8454" width="6.5703125" style="114" customWidth="1"/>
    <col min="8455" max="8455" width="13.7109375" style="114" customWidth="1"/>
    <col min="8456" max="8456" width="7.5703125" style="114" customWidth="1"/>
    <col min="8457" max="8457" width="3.42578125" style="114" customWidth="1"/>
    <col min="8458" max="8458" width="3.7109375" style="114" customWidth="1"/>
    <col min="8459" max="8459" width="4.42578125" style="114" customWidth="1"/>
    <col min="8460" max="8460" width="5" style="114" customWidth="1"/>
    <col min="8461" max="8461" width="2.5703125" style="114" customWidth="1"/>
    <col min="8462" max="8462" width="3.5703125" style="114" customWidth="1"/>
    <col min="8463" max="8463" width="3.7109375" style="114" customWidth="1"/>
    <col min="8464" max="8464" width="4.42578125" style="114" customWidth="1"/>
    <col min="8465" max="8465" width="5" style="114" customWidth="1"/>
    <col min="8466" max="8466" width="5.28515625" style="114" customWidth="1"/>
    <col min="8467" max="8468" width="0.85546875" style="114" customWidth="1"/>
    <col min="8469" max="8469" width="12.140625" style="114" customWidth="1"/>
    <col min="8470" max="8470" width="10.5703125" style="114" customWidth="1"/>
    <col min="8471" max="8472" width="9.140625" style="114"/>
    <col min="8473" max="8473" width="10.42578125" style="114" customWidth="1"/>
    <col min="8474" max="8474" width="10.85546875" style="114" customWidth="1"/>
    <col min="8475" max="8704" width="9.140625" style="114"/>
    <col min="8705" max="8706" width="0.85546875" style="114" customWidth="1"/>
    <col min="8707" max="8708" width="9.7109375" style="114" customWidth="1"/>
    <col min="8709" max="8709" width="12.140625" style="114" customWidth="1"/>
    <col min="8710" max="8710" width="6.5703125" style="114" customWidth="1"/>
    <col min="8711" max="8711" width="13.7109375" style="114" customWidth="1"/>
    <col min="8712" max="8712" width="7.5703125" style="114" customWidth="1"/>
    <col min="8713" max="8713" width="3.42578125" style="114" customWidth="1"/>
    <col min="8714" max="8714" width="3.7109375" style="114" customWidth="1"/>
    <col min="8715" max="8715" width="4.42578125" style="114" customWidth="1"/>
    <col min="8716" max="8716" width="5" style="114" customWidth="1"/>
    <col min="8717" max="8717" width="2.5703125" style="114" customWidth="1"/>
    <col min="8718" max="8718" width="3.5703125" style="114" customWidth="1"/>
    <col min="8719" max="8719" width="3.7109375" style="114" customWidth="1"/>
    <col min="8720" max="8720" width="4.42578125" style="114" customWidth="1"/>
    <col min="8721" max="8721" width="5" style="114" customWidth="1"/>
    <col min="8722" max="8722" width="5.28515625" style="114" customWidth="1"/>
    <col min="8723" max="8724" width="0.85546875" style="114" customWidth="1"/>
    <col min="8725" max="8725" width="12.140625" style="114" customWidth="1"/>
    <col min="8726" max="8726" width="10.5703125" style="114" customWidth="1"/>
    <col min="8727" max="8728" width="9.140625" style="114"/>
    <col min="8729" max="8729" width="10.42578125" style="114" customWidth="1"/>
    <col min="8730" max="8730" width="10.85546875" style="114" customWidth="1"/>
    <col min="8731" max="8960" width="9.140625" style="114"/>
    <col min="8961" max="8962" width="0.85546875" style="114" customWidth="1"/>
    <col min="8963" max="8964" width="9.7109375" style="114" customWidth="1"/>
    <col min="8965" max="8965" width="12.140625" style="114" customWidth="1"/>
    <col min="8966" max="8966" width="6.5703125" style="114" customWidth="1"/>
    <col min="8967" max="8967" width="13.7109375" style="114" customWidth="1"/>
    <col min="8968" max="8968" width="7.5703125" style="114" customWidth="1"/>
    <col min="8969" max="8969" width="3.42578125" style="114" customWidth="1"/>
    <col min="8970" max="8970" width="3.7109375" style="114" customWidth="1"/>
    <col min="8971" max="8971" width="4.42578125" style="114" customWidth="1"/>
    <col min="8972" max="8972" width="5" style="114" customWidth="1"/>
    <col min="8973" max="8973" width="2.5703125" style="114" customWidth="1"/>
    <col min="8974" max="8974" width="3.5703125" style="114" customWidth="1"/>
    <col min="8975" max="8975" width="3.7109375" style="114" customWidth="1"/>
    <col min="8976" max="8976" width="4.42578125" style="114" customWidth="1"/>
    <col min="8977" max="8977" width="5" style="114" customWidth="1"/>
    <col min="8978" max="8978" width="5.28515625" style="114" customWidth="1"/>
    <col min="8979" max="8980" width="0.85546875" style="114" customWidth="1"/>
    <col min="8981" max="8981" width="12.140625" style="114" customWidth="1"/>
    <col min="8982" max="8982" width="10.5703125" style="114" customWidth="1"/>
    <col min="8983" max="8984" width="9.140625" style="114"/>
    <col min="8985" max="8985" width="10.42578125" style="114" customWidth="1"/>
    <col min="8986" max="8986" width="10.85546875" style="114" customWidth="1"/>
    <col min="8987" max="9216" width="9.140625" style="114"/>
    <col min="9217" max="9218" width="0.85546875" style="114" customWidth="1"/>
    <col min="9219" max="9220" width="9.7109375" style="114" customWidth="1"/>
    <col min="9221" max="9221" width="12.140625" style="114" customWidth="1"/>
    <col min="9222" max="9222" width="6.5703125" style="114" customWidth="1"/>
    <col min="9223" max="9223" width="13.7109375" style="114" customWidth="1"/>
    <col min="9224" max="9224" width="7.5703125" style="114" customWidth="1"/>
    <col min="9225" max="9225" width="3.42578125" style="114" customWidth="1"/>
    <col min="9226" max="9226" width="3.7109375" style="114" customWidth="1"/>
    <col min="9227" max="9227" width="4.42578125" style="114" customWidth="1"/>
    <col min="9228" max="9228" width="5" style="114" customWidth="1"/>
    <col min="9229" max="9229" width="2.5703125" style="114" customWidth="1"/>
    <col min="9230" max="9230" width="3.5703125" style="114" customWidth="1"/>
    <col min="9231" max="9231" width="3.7109375" style="114" customWidth="1"/>
    <col min="9232" max="9232" width="4.42578125" style="114" customWidth="1"/>
    <col min="9233" max="9233" width="5" style="114" customWidth="1"/>
    <col min="9234" max="9234" width="5.28515625" style="114" customWidth="1"/>
    <col min="9235" max="9236" width="0.85546875" style="114" customWidth="1"/>
    <col min="9237" max="9237" width="12.140625" style="114" customWidth="1"/>
    <col min="9238" max="9238" width="10.5703125" style="114" customWidth="1"/>
    <col min="9239" max="9240" width="9.140625" style="114"/>
    <col min="9241" max="9241" width="10.42578125" style="114" customWidth="1"/>
    <col min="9242" max="9242" width="10.85546875" style="114" customWidth="1"/>
    <col min="9243" max="9472" width="9.140625" style="114"/>
    <col min="9473" max="9474" width="0.85546875" style="114" customWidth="1"/>
    <col min="9475" max="9476" width="9.7109375" style="114" customWidth="1"/>
    <col min="9477" max="9477" width="12.140625" style="114" customWidth="1"/>
    <col min="9478" max="9478" width="6.5703125" style="114" customWidth="1"/>
    <col min="9479" max="9479" width="13.7109375" style="114" customWidth="1"/>
    <col min="9480" max="9480" width="7.5703125" style="114" customWidth="1"/>
    <col min="9481" max="9481" width="3.42578125" style="114" customWidth="1"/>
    <col min="9482" max="9482" width="3.7109375" style="114" customWidth="1"/>
    <col min="9483" max="9483" width="4.42578125" style="114" customWidth="1"/>
    <col min="9484" max="9484" width="5" style="114" customWidth="1"/>
    <col min="9485" max="9485" width="2.5703125" style="114" customWidth="1"/>
    <col min="9486" max="9486" width="3.5703125" style="114" customWidth="1"/>
    <col min="9487" max="9487" width="3.7109375" style="114" customWidth="1"/>
    <col min="9488" max="9488" width="4.42578125" style="114" customWidth="1"/>
    <col min="9489" max="9489" width="5" style="114" customWidth="1"/>
    <col min="9490" max="9490" width="5.28515625" style="114" customWidth="1"/>
    <col min="9491" max="9492" width="0.85546875" style="114" customWidth="1"/>
    <col min="9493" max="9493" width="12.140625" style="114" customWidth="1"/>
    <col min="9494" max="9494" width="10.5703125" style="114" customWidth="1"/>
    <col min="9495" max="9496" width="9.140625" style="114"/>
    <col min="9497" max="9497" width="10.42578125" style="114" customWidth="1"/>
    <col min="9498" max="9498" width="10.85546875" style="114" customWidth="1"/>
    <col min="9499" max="9728" width="9.140625" style="114"/>
    <col min="9729" max="9730" width="0.85546875" style="114" customWidth="1"/>
    <col min="9731" max="9732" width="9.7109375" style="114" customWidth="1"/>
    <col min="9733" max="9733" width="12.140625" style="114" customWidth="1"/>
    <col min="9734" max="9734" width="6.5703125" style="114" customWidth="1"/>
    <col min="9735" max="9735" width="13.7109375" style="114" customWidth="1"/>
    <col min="9736" max="9736" width="7.5703125" style="114" customWidth="1"/>
    <col min="9737" max="9737" width="3.42578125" style="114" customWidth="1"/>
    <col min="9738" max="9738" width="3.7109375" style="114" customWidth="1"/>
    <col min="9739" max="9739" width="4.42578125" style="114" customWidth="1"/>
    <col min="9740" max="9740" width="5" style="114" customWidth="1"/>
    <col min="9741" max="9741" width="2.5703125" style="114" customWidth="1"/>
    <col min="9742" max="9742" width="3.5703125" style="114" customWidth="1"/>
    <col min="9743" max="9743" width="3.7109375" style="114" customWidth="1"/>
    <col min="9744" max="9744" width="4.42578125" style="114" customWidth="1"/>
    <col min="9745" max="9745" width="5" style="114" customWidth="1"/>
    <col min="9746" max="9746" width="5.28515625" style="114" customWidth="1"/>
    <col min="9747" max="9748" width="0.85546875" style="114" customWidth="1"/>
    <col min="9749" max="9749" width="12.140625" style="114" customWidth="1"/>
    <col min="9750" max="9750" width="10.5703125" style="114" customWidth="1"/>
    <col min="9751" max="9752" width="9.140625" style="114"/>
    <col min="9753" max="9753" width="10.42578125" style="114" customWidth="1"/>
    <col min="9754" max="9754" width="10.85546875" style="114" customWidth="1"/>
    <col min="9755" max="9984" width="9.140625" style="114"/>
    <col min="9985" max="9986" width="0.85546875" style="114" customWidth="1"/>
    <col min="9987" max="9988" width="9.7109375" style="114" customWidth="1"/>
    <col min="9989" max="9989" width="12.140625" style="114" customWidth="1"/>
    <col min="9990" max="9990" width="6.5703125" style="114" customWidth="1"/>
    <col min="9991" max="9991" width="13.7109375" style="114" customWidth="1"/>
    <col min="9992" max="9992" width="7.5703125" style="114" customWidth="1"/>
    <col min="9993" max="9993" width="3.42578125" style="114" customWidth="1"/>
    <col min="9994" max="9994" width="3.7109375" style="114" customWidth="1"/>
    <col min="9995" max="9995" width="4.42578125" style="114" customWidth="1"/>
    <col min="9996" max="9996" width="5" style="114" customWidth="1"/>
    <col min="9997" max="9997" width="2.5703125" style="114" customWidth="1"/>
    <col min="9998" max="9998" width="3.5703125" style="114" customWidth="1"/>
    <col min="9999" max="9999" width="3.7109375" style="114" customWidth="1"/>
    <col min="10000" max="10000" width="4.42578125" style="114" customWidth="1"/>
    <col min="10001" max="10001" width="5" style="114" customWidth="1"/>
    <col min="10002" max="10002" width="5.28515625" style="114" customWidth="1"/>
    <col min="10003" max="10004" width="0.85546875" style="114" customWidth="1"/>
    <col min="10005" max="10005" width="12.140625" style="114" customWidth="1"/>
    <col min="10006" max="10006" width="10.5703125" style="114" customWidth="1"/>
    <col min="10007" max="10008" width="9.140625" style="114"/>
    <col min="10009" max="10009" width="10.42578125" style="114" customWidth="1"/>
    <col min="10010" max="10010" width="10.85546875" style="114" customWidth="1"/>
    <col min="10011" max="10240" width="9.140625" style="114"/>
    <col min="10241" max="10242" width="0.85546875" style="114" customWidth="1"/>
    <col min="10243" max="10244" width="9.7109375" style="114" customWidth="1"/>
    <col min="10245" max="10245" width="12.140625" style="114" customWidth="1"/>
    <col min="10246" max="10246" width="6.5703125" style="114" customWidth="1"/>
    <col min="10247" max="10247" width="13.7109375" style="114" customWidth="1"/>
    <col min="10248" max="10248" width="7.5703125" style="114" customWidth="1"/>
    <col min="10249" max="10249" width="3.42578125" style="114" customWidth="1"/>
    <col min="10250" max="10250" width="3.7109375" style="114" customWidth="1"/>
    <col min="10251" max="10251" width="4.42578125" style="114" customWidth="1"/>
    <col min="10252" max="10252" width="5" style="114" customWidth="1"/>
    <col min="10253" max="10253" width="2.5703125" style="114" customWidth="1"/>
    <col min="10254" max="10254" width="3.5703125" style="114" customWidth="1"/>
    <col min="10255" max="10255" width="3.7109375" style="114" customWidth="1"/>
    <col min="10256" max="10256" width="4.42578125" style="114" customWidth="1"/>
    <col min="10257" max="10257" width="5" style="114" customWidth="1"/>
    <col min="10258" max="10258" width="5.28515625" style="114" customWidth="1"/>
    <col min="10259" max="10260" width="0.85546875" style="114" customWidth="1"/>
    <col min="10261" max="10261" width="12.140625" style="114" customWidth="1"/>
    <col min="10262" max="10262" width="10.5703125" style="114" customWidth="1"/>
    <col min="10263" max="10264" width="9.140625" style="114"/>
    <col min="10265" max="10265" width="10.42578125" style="114" customWidth="1"/>
    <col min="10266" max="10266" width="10.85546875" style="114" customWidth="1"/>
    <col min="10267" max="10496" width="9.140625" style="114"/>
    <col min="10497" max="10498" width="0.85546875" style="114" customWidth="1"/>
    <col min="10499" max="10500" width="9.7109375" style="114" customWidth="1"/>
    <col min="10501" max="10501" width="12.140625" style="114" customWidth="1"/>
    <col min="10502" max="10502" width="6.5703125" style="114" customWidth="1"/>
    <col min="10503" max="10503" width="13.7109375" style="114" customWidth="1"/>
    <col min="10504" max="10504" width="7.5703125" style="114" customWidth="1"/>
    <col min="10505" max="10505" width="3.42578125" style="114" customWidth="1"/>
    <col min="10506" max="10506" width="3.7109375" style="114" customWidth="1"/>
    <col min="10507" max="10507" width="4.42578125" style="114" customWidth="1"/>
    <col min="10508" max="10508" width="5" style="114" customWidth="1"/>
    <col min="10509" max="10509" width="2.5703125" style="114" customWidth="1"/>
    <col min="10510" max="10510" width="3.5703125" style="114" customWidth="1"/>
    <col min="10511" max="10511" width="3.7109375" style="114" customWidth="1"/>
    <col min="10512" max="10512" width="4.42578125" style="114" customWidth="1"/>
    <col min="10513" max="10513" width="5" style="114" customWidth="1"/>
    <col min="10514" max="10514" width="5.28515625" style="114" customWidth="1"/>
    <col min="10515" max="10516" width="0.85546875" style="114" customWidth="1"/>
    <col min="10517" max="10517" width="12.140625" style="114" customWidth="1"/>
    <col min="10518" max="10518" width="10.5703125" style="114" customWidth="1"/>
    <col min="10519" max="10520" width="9.140625" style="114"/>
    <col min="10521" max="10521" width="10.42578125" style="114" customWidth="1"/>
    <col min="10522" max="10522" width="10.85546875" style="114" customWidth="1"/>
    <col min="10523" max="10752" width="9.140625" style="114"/>
    <col min="10753" max="10754" width="0.85546875" style="114" customWidth="1"/>
    <col min="10755" max="10756" width="9.7109375" style="114" customWidth="1"/>
    <col min="10757" max="10757" width="12.140625" style="114" customWidth="1"/>
    <col min="10758" max="10758" width="6.5703125" style="114" customWidth="1"/>
    <col min="10759" max="10759" width="13.7109375" style="114" customWidth="1"/>
    <col min="10760" max="10760" width="7.5703125" style="114" customWidth="1"/>
    <col min="10761" max="10761" width="3.42578125" style="114" customWidth="1"/>
    <col min="10762" max="10762" width="3.7109375" style="114" customWidth="1"/>
    <col min="10763" max="10763" width="4.42578125" style="114" customWidth="1"/>
    <col min="10764" max="10764" width="5" style="114" customWidth="1"/>
    <col min="10765" max="10765" width="2.5703125" style="114" customWidth="1"/>
    <col min="10766" max="10766" width="3.5703125" style="114" customWidth="1"/>
    <col min="10767" max="10767" width="3.7109375" style="114" customWidth="1"/>
    <col min="10768" max="10768" width="4.42578125" style="114" customWidth="1"/>
    <col min="10769" max="10769" width="5" style="114" customWidth="1"/>
    <col min="10770" max="10770" width="5.28515625" style="114" customWidth="1"/>
    <col min="10771" max="10772" width="0.85546875" style="114" customWidth="1"/>
    <col min="10773" max="10773" width="12.140625" style="114" customWidth="1"/>
    <col min="10774" max="10774" width="10.5703125" style="114" customWidth="1"/>
    <col min="10775" max="10776" width="9.140625" style="114"/>
    <col min="10777" max="10777" width="10.42578125" style="114" customWidth="1"/>
    <col min="10778" max="10778" width="10.85546875" style="114" customWidth="1"/>
    <col min="10779" max="11008" width="9.140625" style="114"/>
    <col min="11009" max="11010" width="0.85546875" style="114" customWidth="1"/>
    <col min="11011" max="11012" width="9.7109375" style="114" customWidth="1"/>
    <col min="11013" max="11013" width="12.140625" style="114" customWidth="1"/>
    <col min="11014" max="11014" width="6.5703125" style="114" customWidth="1"/>
    <col min="11015" max="11015" width="13.7109375" style="114" customWidth="1"/>
    <col min="11016" max="11016" width="7.5703125" style="114" customWidth="1"/>
    <col min="11017" max="11017" width="3.42578125" style="114" customWidth="1"/>
    <col min="11018" max="11018" width="3.7109375" style="114" customWidth="1"/>
    <col min="11019" max="11019" width="4.42578125" style="114" customWidth="1"/>
    <col min="11020" max="11020" width="5" style="114" customWidth="1"/>
    <col min="11021" max="11021" width="2.5703125" style="114" customWidth="1"/>
    <col min="11022" max="11022" width="3.5703125" style="114" customWidth="1"/>
    <col min="11023" max="11023" width="3.7109375" style="114" customWidth="1"/>
    <col min="11024" max="11024" width="4.42578125" style="114" customWidth="1"/>
    <col min="11025" max="11025" width="5" style="114" customWidth="1"/>
    <col min="11026" max="11026" width="5.28515625" style="114" customWidth="1"/>
    <col min="11027" max="11028" width="0.85546875" style="114" customWidth="1"/>
    <col min="11029" max="11029" width="12.140625" style="114" customWidth="1"/>
    <col min="11030" max="11030" width="10.5703125" style="114" customWidth="1"/>
    <col min="11031" max="11032" width="9.140625" style="114"/>
    <col min="11033" max="11033" width="10.42578125" style="114" customWidth="1"/>
    <col min="11034" max="11034" width="10.85546875" style="114" customWidth="1"/>
    <col min="11035" max="11264" width="9.140625" style="114"/>
    <col min="11265" max="11266" width="0.85546875" style="114" customWidth="1"/>
    <col min="11267" max="11268" width="9.7109375" style="114" customWidth="1"/>
    <col min="11269" max="11269" width="12.140625" style="114" customWidth="1"/>
    <col min="11270" max="11270" width="6.5703125" style="114" customWidth="1"/>
    <col min="11271" max="11271" width="13.7109375" style="114" customWidth="1"/>
    <col min="11272" max="11272" width="7.5703125" style="114" customWidth="1"/>
    <col min="11273" max="11273" width="3.42578125" style="114" customWidth="1"/>
    <col min="11274" max="11274" width="3.7109375" style="114" customWidth="1"/>
    <col min="11275" max="11275" width="4.42578125" style="114" customWidth="1"/>
    <col min="11276" max="11276" width="5" style="114" customWidth="1"/>
    <col min="11277" max="11277" width="2.5703125" style="114" customWidth="1"/>
    <col min="11278" max="11278" width="3.5703125" style="114" customWidth="1"/>
    <col min="11279" max="11279" width="3.7109375" style="114" customWidth="1"/>
    <col min="11280" max="11280" width="4.42578125" style="114" customWidth="1"/>
    <col min="11281" max="11281" width="5" style="114" customWidth="1"/>
    <col min="11282" max="11282" width="5.28515625" style="114" customWidth="1"/>
    <col min="11283" max="11284" width="0.85546875" style="114" customWidth="1"/>
    <col min="11285" max="11285" width="12.140625" style="114" customWidth="1"/>
    <col min="11286" max="11286" width="10.5703125" style="114" customWidth="1"/>
    <col min="11287" max="11288" width="9.140625" style="114"/>
    <col min="11289" max="11289" width="10.42578125" style="114" customWidth="1"/>
    <col min="11290" max="11290" width="10.85546875" style="114" customWidth="1"/>
    <col min="11291" max="11520" width="9.140625" style="114"/>
    <col min="11521" max="11522" width="0.85546875" style="114" customWidth="1"/>
    <col min="11523" max="11524" width="9.7109375" style="114" customWidth="1"/>
    <col min="11525" max="11525" width="12.140625" style="114" customWidth="1"/>
    <col min="11526" max="11526" width="6.5703125" style="114" customWidth="1"/>
    <col min="11527" max="11527" width="13.7109375" style="114" customWidth="1"/>
    <col min="11528" max="11528" width="7.5703125" style="114" customWidth="1"/>
    <col min="11529" max="11529" width="3.42578125" style="114" customWidth="1"/>
    <col min="11530" max="11530" width="3.7109375" style="114" customWidth="1"/>
    <col min="11531" max="11531" width="4.42578125" style="114" customWidth="1"/>
    <col min="11532" max="11532" width="5" style="114" customWidth="1"/>
    <col min="11533" max="11533" width="2.5703125" style="114" customWidth="1"/>
    <col min="11534" max="11534" width="3.5703125" style="114" customWidth="1"/>
    <col min="11535" max="11535" width="3.7109375" style="114" customWidth="1"/>
    <col min="11536" max="11536" width="4.42578125" style="114" customWidth="1"/>
    <col min="11537" max="11537" width="5" style="114" customWidth="1"/>
    <col min="11538" max="11538" width="5.28515625" style="114" customWidth="1"/>
    <col min="11539" max="11540" width="0.85546875" style="114" customWidth="1"/>
    <col min="11541" max="11541" width="12.140625" style="114" customWidth="1"/>
    <col min="11542" max="11542" width="10.5703125" style="114" customWidth="1"/>
    <col min="11543" max="11544" width="9.140625" style="114"/>
    <col min="11545" max="11545" width="10.42578125" style="114" customWidth="1"/>
    <col min="11546" max="11546" width="10.85546875" style="114" customWidth="1"/>
    <col min="11547" max="11776" width="9.140625" style="114"/>
    <col min="11777" max="11778" width="0.85546875" style="114" customWidth="1"/>
    <col min="11779" max="11780" width="9.7109375" style="114" customWidth="1"/>
    <col min="11781" max="11781" width="12.140625" style="114" customWidth="1"/>
    <col min="11782" max="11782" width="6.5703125" style="114" customWidth="1"/>
    <col min="11783" max="11783" width="13.7109375" style="114" customWidth="1"/>
    <col min="11784" max="11784" width="7.5703125" style="114" customWidth="1"/>
    <col min="11785" max="11785" width="3.42578125" style="114" customWidth="1"/>
    <col min="11786" max="11786" width="3.7109375" style="114" customWidth="1"/>
    <col min="11787" max="11787" width="4.42578125" style="114" customWidth="1"/>
    <col min="11788" max="11788" width="5" style="114" customWidth="1"/>
    <col min="11789" max="11789" width="2.5703125" style="114" customWidth="1"/>
    <col min="11790" max="11790" width="3.5703125" style="114" customWidth="1"/>
    <col min="11791" max="11791" width="3.7109375" style="114" customWidth="1"/>
    <col min="11792" max="11792" width="4.42578125" style="114" customWidth="1"/>
    <col min="11793" max="11793" width="5" style="114" customWidth="1"/>
    <col min="11794" max="11794" width="5.28515625" style="114" customWidth="1"/>
    <col min="11795" max="11796" width="0.85546875" style="114" customWidth="1"/>
    <col min="11797" max="11797" width="12.140625" style="114" customWidth="1"/>
    <col min="11798" max="11798" width="10.5703125" style="114" customWidth="1"/>
    <col min="11799" max="11800" width="9.140625" style="114"/>
    <col min="11801" max="11801" width="10.42578125" style="114" customWidth="1"/>
    <col min="11802" max="11802" width="10.85546875" style="114" customWidth="1"/>
    <col min="11803" max="12032" width="9.140625" style="114"/>
    <col min="12033" max="12034" width="0.85546875" style="114" customWidth="1"/>
    <col min="12035" max="12036" width="9.7109375" style="114" customWidth="1"/>
    <col min="12037" max="12037" width="12.140625" style="114" customWidth="1"/>
    <col min="12038" max="12038" width="6.5703125" style="114" customWidth="1"/>
    <col min="12039" max="12039" width="13.7109375" style="114" customWidth="1"/>
    <col min="12040" max="12040" width="7.5703125" style="114" customWidth="1"/>
    <col min="12041" max="12041" width="3.42578125" style="114" customWidth="1"/>
    <col min="12042" max="12042" width="3.7109375" style="114" customWidth="1"/>
    <col min="12043" max="12043" width="4.42578125" style="114" customWidth="1"/>
    <col min="12044" max="12044" width="5" style="114" customWidth="1"/>
    <col min="12045" max="12045" width="2.5703125" style="114" customWidth="1"/>
    <col min="12046" max="12046" width="3.5703125" style="114" customWidth="1"/>
    <col min="12047" max="12047" width="3.7109375" style="114" customWidth="1"/>
    <col min="12048" max="12048" width="4.42578125" style="114" customWidth="1"/>
    <col min="12049" max="12049" width="5" style="114" customWidth="1"/>
    <col min="12050" max="12050" width="5.28515625" style="114" customWidth="1"/>
    <col min="12051" max="12052" width="0.85546875" style="114" customWidth="1"/>
    <col min="12053" max="12053" width="12.140625" style="114" customWidth="1"/>
    <col min="12054" max="12054" width="10.5703125" style="114" customWidth="1"/>
    <col min="12055" max="12056" width="9.140625" style="114"/>
    <col min="12057" max="12057" width="10.42578125" style="114" customWidth="1"/>
    <col min="12058" max="12058" width="10.85546875" style="114" customWidth="1"/>
    <col min="12059" max="12288" width="9.140625" style="114"/>
    <col min="12289" max="12290" width="0.85546875" style="114" customWidth="1"/>
    <col min="12291" max="12292" width="9.7109375" style="114" customWidth="1"/>
    <col min="12293" max="12293" width="12.140625" style="114" customWidth="1"/>
    <col min="12294" max="12294" width="6.5703125" style="114" customWidth="1"/>
    <col min="12295" max="12295" width="13.7109375" style="114" customWidth="1"/>
    <col min="12296" max="12296" width="7.5703125" style="114" customWidth="1"/>
    <col min="12297" max="12297" width="3.42578125" style="114" customWidth="1"/>
    <col min="12298" max="12298" width="3.7109375" style="114" customWidth="1"/>
    <col min="12299" max="12299" width="4.42578125" style="114" customWidth="1"/>
    <col min="12300" max="12300" width="5" style="114" customWidth="1"/>
    <col min="12301" max="12301" width="2.5703125" style="114" customWidth="1"/>
    <col min="12302" max="12302" width="3.5703125" style="114" customWidth="1"/>
    <col min="12303" max="12303" width="3.7109375" style="114" customWidth="1"/>
    <col min="12304" max="12304" width="4.42578125" style="114" customWidth="1"/>
    <col min="12305" max="12305" width="5" style="114" customWidth="1"/>
    <col min="12306" max="12306" width="5.28515625" style="114" customWidth="1"/>
    <col min="12307" max="12308" width="0.85546875" style="114" customWidth="1"/>
    <col min="12309" max="12309" width="12.140625" style="114" customWidth="1"/>
    <col min="12310" max="12310" width="10.5703125" style="114" customWidth="1"/>
    <col min="12311" max="12312" width="9.140625" style="114"/>
    <col min="12313" max="12313" width="10.42578125" style="114" customWidth="1"/>
    <col min="12314" max="12314" width="10.85546875" style="114" customWidth="1"/>
    <col min="12315" max="12544" width="9.140625" style="114"/>
    <col min="12545" max="12546" width="0.85546875" style="114" customWidth="1"/>
    <col min="12547" max="12548" width="9.7109375" style="114" customWidth="1"/>
    <col min="12549" max="12549" width="12.140625" style="114" customWidth="1"/>
    <col min="12550" max="12550" width="6.5703125" style="114" customWidth="1"/>
    <col min="12551" max="12551" width="13.7109375" style="114" customWidth="1"/>
    <col min="12552" max="12552" width="7.5703125" style="114" customWidth="1"/>
    <col min="12553" max="12553" width="3.42578125" style="114" customWidth="1"/>
    <col min="12554" max="12554" width="3.7109375" style="114" customWidth="1"/>
    <col min="12555" max="12555" width="4.42578125" style="114" customWidth="1"/>
    <col min="12556" max="12556" width="5" style="114" customWidth="1"/>
    <col min="12557" max="12557" width="2.5703125" style="114" customWidth="1"/>
    <col min="12558" max="12558" width="3.5703125" style="114" customWidth="1"/>
    <col min="12559" max="12559" width="3.7109375" style="114" customWidth="1"/>
    <col min="12560" max="12560" width="4.42578125" style="114" customWidth="1"/>
    <col min="12561" max="12561" width="5" style="114" customWidth="1"/>
    <col min="12562" max="12562" width="5.28515625" style="114" customWidth="1"/>
    <col min="12563" max="12564" width="0.85546875" style="114" customWidth="1"/>
    <col min="12565" max="12565" width="12.140625" style="114" customWidth="1"/>
    <col min="12566" max="12566" width="10.5703125" style="114" customWidth="1"/>
    <col min="12567" max="12568" width="9.140625" style="114"/>
    <col min="12569" max="12569" width="10.42578125" style="114" customWidth="1"/>
    <col min="12570" max="12570" width="10.85546875" style="114" customWidth="1"/>
    <col min="12571" max="12800" width="9.140625" style="114"/>
    <col min="12801" max="12802" width="0.85546875" style="114" customWidth="1"/>
    <col min="12803" max="12804" width="9.7109375" style="114" customWidth="1"/>
    <col min="12805" max="12805" width="12.140625" style="114" customWidth="1"/>
    <col min="12806" max="12806" width="6.5703125" style="114" customWidth="1"/>
    <col min="12807" max="12807" width="13.7109375" style="114" customWidth="1"/>
    <col min="12808" max="12808" width="7.5703125" style="114" customWidth="1"/>
    <col min="12809" max="12809" width="3.42578125" style="114" customWidth="1"/>
    <col min="12810" max="12810" width="3.7109375" style="114" customWidth="1"/>
    <col min="12811" max="12811" width="4.42578125" style="114" customWidth="1"/>
    <col min="12812" max="12812" width="5" style="114" customWidth="1"/>
    <col min="12813" max="12813" width="2.5703125" style="114" customWidth="1"/>
    <col min="12814" max="12814" width="3.5703125" style="114" customWidth="1"/>
    <col min="12815" max="12815" width="3.7109375" style="114" customWidth="1"/>
    <col min="12816" max="12816" width="4.42578125" style="114" customWidth="1"/>
    <col min="12817" max="12817" width="5" style="114" customWidth="1"/>
    <col min="12818" max="12818" width="5.28515625" style="114" customWidth="1"/>
    <col min="12819" max="12820" width="0.85546875" style="114" customWidth="1"/>
    <col min="12821" max="12821" width="12.140625" style="114" customWidth="1"/>
    <col min="12822" max="12822" width="10.5703125" style="114" customWidth="1"/>
    <col min="12823" max="12824" width="9.140625" style="114"/>
    <col min="12825" max="12825" width="10.42578125" style="114" customWidth="1"/>
    <col min="12826" max="12826" width="10.85546875" style="114" customWidth="1"/>
    <col min="12827" max="13056" width="9.140625" style="114"/>
    <col min="13057" max="13058" width="0.85546875" style="114" customWidth="1"/>
    <col min="13059" max="13060" width="9.7109375" style="114" customWidth="1"/>
    <col min="13061" max="13061" width="12.140625" style="114" customWidth="1"/>
    <col min="13062" max="13062" width="6.5703125" style="114" customWidth="1"/>
    <col min="13063" max="13063" width="13.7109375" style="114" customWidth="1"/>
    <col min="13064" max="13064" width="7.5703125" style="114" customWidth="1"/>
    <col min="13065" max="13065" width="3.42578125" style="114" customWidth="1"/>
    <col min="13066" max="13066" width="3.7109375" style="114" customWidth="1"/>
    <col min="13067" max="13067" width="4.42578125" style="114" customWidth="1"/>
    <col min="13068" max="13068" width="5" style="114" customWidth="1"/>
    <col min="13069" max="13069" width="2.5703125" style="114" customWidth="1"/>
    <col min="13070" max="13070" width="3.5703125" style="114" customWidth="1"/>
    <col min="13071" max="13071" width="3.7109375" style="114" customWidth="1"/>
    <col min="13072" max="13072" width="4.42578125" style="114" customWidth="1"/>
    <col min="13073" max="13073" width="5" style="114" customWidth="1"/>
    <col min="13074" max="13074" width="5.28515625" style="114" customWidth="1"/>
    <col min="13075" max="13076" width="0.85546875" style="114" customWidth="1"/>
    <col min="13077" max="13077" width="12.140625" style="114" customWidth="1"/>
    <col min="13078" max="13078" width="10.5703125" style="114" customWidth="1"/>
    <col min="13079" max="13080" width="9.140625" style="114"/>
    <col min="13081" max="13081" width="10.42578125" style="114" customWidth="1"/>
    <col min="13082" max="13082" width="10.85546875" style="114" customWidth="1"/>
    <col min="13083" max="13312" width="9.140625" style="114"/>
    <col min="13313" max="13314" width="0.85546875" style="114" customWidth="1"/>
    <col min="13315" max="13316" width="9.7109375" style="114" customWidth="1"/>
    <col min="13317" max="13317" width="12.140625" style="114" customWidth="1"/>
    <col min="13318" max="13318" width="6.5703125" style="114" customWidth="1"/>
    <col min="13319" max="13319" width="13.7109375" style="114" customWidth="1"/>
    <col min="13320" max="13320" width="7.5703125" style="114" customWidth="1"/>
    <col min="13321" max="13321" width="3.42578125" style="114" customWidth="1"/>
    <col min="13322" max="13322" width="3.7109375" style="114" customWidth="1"/>
    <col min="13323" max="13323" width="4.42578125" style="114" customWidth="1"/>
    <col min="13324" max="13324" width="5" style="114" customWidth="1"/>
    <col min="13325" max="13325" width="2.5703125" style="114" customWidth="1"/>
    <col min="13326" max="13326" width="3.5703125" style="114" customWidth="1"/>
    <col min="13327" max="13327" width="3.7109375" style="114" customWidth="1"/>
    <col min="13328" max="13328" width="4.42578125" style="114" customWidth="1"/>
    <col min="13329" max="13329" width="5" style="114" customWidth="1"/>
    <col min="13330" max="13330" width="5.28515625" style="114" customWidth="1"/>
    <col min="13331" max="13332" width="0.85546875" style="114" customWidth="1"/>
    <col min="13333" max="13333" width="12.140625" style="114" customWidth="1"/>
    <col min="13334" max="13334" width="10.5703125" style="114" customWidth="1"/>
    <col min="13335" max="13336" width="9.140625" style="114"/>
    <col min="13337" max="13337" width="10.42578125" style="114" customWidth="1"/>
    <col min="13338" max="13338" width="10.85546875" style="114" customWidth="1"/>
    <col min="13339" max="13568" width="9.140625" style="114"/>
    <col min="13569" max="13570" width="0.85546875" style="114" customWidth="1"/>
    <col min="13571" max="13572" width="9.7109375" style="114" customWidth="1"/>
    <col min="13573" max="13573" width="12.140625" style="114" customWidth="1"/>
    <col min="13574" max="13574" width="6.5703125" style="114" customWidth="1"/>
    <col min="13575" max="13575" width="13.7109375" style="114" customWidth="1"/>
    <col min="13576" max="13576" width="7.5703125" style="114" customWidth="1"/>
    <col min="13577" max="13577" width="3.42578125" style="114" customWidth="1"/>
    <col min="13578" max="13578" width="3.7109375" style="114" customWidth="1"/>
    <col min="13579" max="13579" width="4.42578125" style="114" customWidth="1"/>
    <col min="13580" max="13580" width="5" style="114" customWidth="1"/>
    <col min="13581" max="13581" width="2.5703125" style="114" customWidth="1"/>
    <col min="13582" max="13582" width="3.5703125" style="114" customWidth="1"/>
    <col min="13583" max="13583" width="3.7109375" style="114" customWidth="1"/>
    <col min="13584" max="13584" width="4.42578125" style="114" customWidth="1"/>
    <col min="13585" max="13585" width="5" style="114" customWidth="1"/>
    <col min="13586" max="13586" width="5.28515625" style="114" customWidth="1"/>
    <col min="13587" max="13588" width="0.85546875" style="114" customWidth="1"/>
    <col min="13589" max="13589" width="12.140625" style="114" customWidth="1"/>
    <col min="13590" max="13590" width="10.5703125" style="114" customWidth="1"/>
    <col min="13591" max="13592" width="9.140625" style="114"/>
    <col min="13593" max="13593" width="10.42578125" style="114" customWidth="1"/>
    <col min="13594" max="13594" width="10.85546875" style="114" customWidth="1"/>
    <col min="13595" max="13824" width="9.140625" style="114"/>
    <col min="13825" max="13826" width="0.85546875" style="114" customWidth="1"/>
    <col min="13827" max="13828" width="9.7109375" style="114" customWidth="1"/>
    <col min="13829" max="13829" width="12.140625" style="114" customWidth="1"/>
    <col min="13830" max="13830" width="6.5703125" style="114" customWidth="1"/>
    <col min="13831" max="13831" width="13.7109375" style="114" customWidth="1"/>
    <col min="13832" max="13832" width="7.5703125" style="114" customWidth="1"/>
    <col min="13833" max="13833" width="3.42578125" style="114" customWidth="1"/>
    <col min="13834" max="13834" width="3.7109375" style="114" customWidth="1"/>
    <col min="13835" max="13835" width="4.42578125" style="114" customWidth="1"/>
    <col min="13836" max="13836" width="5" style="114" customWidth="1"/>
    <col min="13837" max="13837" width="2.5703125" style="114" customWidth="1"/>
    <col min="13838" max="13838" width="3.5703125" style="114" customWidth="1"/>
    <col min="13839" max="13839" width="3.7109375" style="114" customWidth="1"/>
    <col min="13840" max="13840" width="4.42578125" style="114" customWidth="1"/>
    <col min="13841" max="13841" width="5" style="114" customWidth="1"/>
    <col min="13842" max="13842" width="5.28515625" style="114" customWidth="1"/>
    <col min="13843" max="13844" width="0.85546875" style="114" customWidth="1"/>
    <col min="13845" max="13845" width="12.140625" style="114" customWidth="1"/>
    <col min="13846" max="13846" width="10.5703125" style="114" customWidth="1"/>
    <col min="13847" max="13848" width="9.140625" style="114"/>
    <col min="13849" max="13849" width="10.42578125" style="114" customWidth="1"/>
    <col min="13850" max="13850" width="10.85546875" style="114" customWidth="1"/>
    <col min="13851" max="14080" width="9.140625" style="114"/>
    <col min="14081" max="14082" width="0.85546875" style="114" customWidth="1"/>
    <col min="14083" max="14084" width="9.7109375" style="114" customWidth="1"/>
    <col min="14085" max="14085" width="12.140625" style="114" customWidth="1"/>
    <col min="14086" max="14086" width="6.5703125" style="114" customWidth="1"/>
    <col min="14087" max="14087" width="13.7109375" style="114" customWidth="1"/>
    <col min="14088" max="14088" width="7.5703125" style="114" customWidth="1"/>
    <col min="14089" max="14089" width="3.42578125" style="114" customWidth="1"/>
    <col min="14090" max="14090" width="3.7109375" style="114" customWidth="1"/>
    <col min="14091" max="14091" width="4.42578125" style="114" customWidth="1"/>
    <col min="14092" max="14092" width="5" style="114" customWidth="1"/>
    <col min="14093" max="14093" width="2.5703125" style="114" customWidth="1"/>
    <col min="14094" max="14094" width="3.5703125" style="114" customWidth="1"/>
    <col min="14095" max="14095" width="3.7109375" style="114" customWidth="1"/>
    <col min="14096" max="14096" width="4.42578125" style="114" customWidth="1"/>
    <col min="14097" max="14097" width="5" style="114" customWidth="1"/>
    <col min="14098" max="14098" width="5.28515625" style="114" customWidth="1"/>
    <col min="14099" max="14100" width="0.85546875" style="114" customWidth="1"/>
    <col min="14101" max="14101" width="12.140625" style="114" customWidth="1"/>
    <col min="14102" max="14102" width="10.5703125" style="114" customWidth="1"/>
    <col min="14103" max="14104" width="9.140625" style="114"/>
    <col min="14105" max="14105" width="10.42578125" style="114" customWidth="1"/>
    <col min="14106" max="14106" width="10.85546875" style="114" customWidth="1"/>
    <col min="14107" max="14336" width="9.140625" style="114"/>
    <col min="14337" max="14338" width="0.85546875" style="114" customWidth="1"/>
    <col min="14339" max="14340" width="9.7109375" style="114" customWidth="1"/>
    <col min="14341" max="14341" width="12.140625" style="114" customWidth="1"/>
    <col min="14342" max="14342" width="6.5703125" style="114" customWidth="1"/>
    <col min="14343" max="14343" width="13.7109375" style="114" customWidth="1"/>
    <col min="14344" max="14344" width="7.5703125" style="114" customWidth="1"/>
    <col min="14345" max="14345" width="3.42578125" style="114" customWidth="1"/>
    <col min="14346" max="14346" width="3.7109375" style="114" customWidth="1"/>
    <col min="14347" max="14347" width="4.42578125" style="114" customWidth="1"/>
    <col min="14348" max="14348" width="5" style="114" customWidth="1"/>
    <col min="14349" max="14349" width="2.5703125" style="114" customWidth="1"/>
    <col min="14350" max="14350" width="3.5703125" style="114" customWidth="1"/>
    <col min="14351" max="14351" width="3.7109375" style="114" customWidth="1"/>
    <col min="14352" max="14352" width="4.42578125" style="114" customWidth="1"/>
    <col min="14353" max="14353" width="5" style="114" customWidth="1"/>
    <col min="14354" max="14354" width="5.28515625" style="114" customWidth="1"/>
    <col min="14355" max="14356" width="0.85546875" style="114" customWidth="1"/>
    <col min="14357" max="14357" width="12.140625" style="114" customWidth="1"/>
    <col min="14358" max="14358" width="10.5703125" style="114" customWidth="1"/>
    <col min="14359" max="14360" width="9.140625" style="114"/>
    <col min="14361" max="14361" width="10.42578125" style="114" customWidth="1"/>
    <col min="14362" max="14362" width="10.85546875" style="114" customWidth="1"/>
    <col min="14363" max="14592" width="9.140625" style="114"/>
    <col min="14593" max="14594" width="0.85546875" style="114" customWidth="1"/>
    <col min="14595" max="14596" width="9.7109375" style="114" customWidth="1"/>
    <col min="14597" max="14597" width="12.140625" style="114" customWidth="1"/>
    <col min="14598" max="14598" width="6.5703125" style="114" customWidth="1"/>
    <col min="14599" max="14599" width="13.7109375" style="114" customWidth="1"/>
    <col min="14600" max="14600" width="7.5703125" style="114" customWidth="1"/>
    <col min="14601" max="14601" width="3.42578125" style="114" customWidth="1"/>
    <col min="14602" max="14602" width="3.7109375" style="114" customWidth="1"/>
    <col min="14603" max="14603" width="4.42578125" style="114" customWidth="1"/>
    <col min="14604" max="14604" width="5" style="114" customWidth="1"/>
    <col min="14605" max="14605" width="2.5703125" style="114" customWidth="1"/>
    <col min="14606" max="14606" width="3.5703125" style="114" customWidth="1"/>
    <col min="14607" max="14607" width="3.7109375" style="114" customWidth="1"/>
    <col min="14608" max="14608" width="4.42578125" style="114" customWidth="1"/>
    <col min="14609" max="14609" width="5" style="114" customWidth="1"/>
    <col min="14610" max="14610" width="5.28515625" style="114" customWidth="1"/>
    <col min="14611" max="14612" width="0.85546875" style="114" customWidth="1"/>
    <col min="14613" max="14613" width="12.140625" style="114" customWidth="1"/>
    <col min="14614" max="14614" width="10.5703125" style="114" customWidth="1"/>
    <col min="14615" max="14616" width="9.140625" style="114"/>
    <col min="14617" max="14617" width="10.42578125" style="114" customWidth="1"/>
    <col min="14618" max="14618" width="10.85546875" style="114" customWidth="1"/>
    <col min="14619" max="14848" width="9.140625" style="114"/>
    <col min="14849" max="14850" width="0.85546875" style="114" customWidth="1"/>
    <col min="14851" max="14852" width="9.7109375" style="114" customWidth="1"/>
    <col min="14853" max="14853" width="12.140625" style="114" customWidth="1"/>
    <col min="14854" max="14854" width="6.5703125" style="114" customWidth="1"/>
    <col min="14855" max="14855" width="13.7109375" style="114" customWidth="1"/>
    <col min="14856" max="14856" width="7.5703125" style="114" customWidth="1"/>
    <col min="14857" max="14857" width="3.42578125" style="114" customWidth="1"/>
    <col min="14858" max="14858" width="3.7109375" style="114" customWidth="1"/>
    <col min="14859" max="14859" width="4.42578125" style="114" customWidth="1"/>
    <col min="14860" max="14860" width="5" style="114" customWidth="1"/>
    <col min="14861" max="14861" width="2.5703125" style="114" customWidth="1"/>
    <col min="14862" max="14862" width="3.5703125" style="114" customWidth="1"/>
    <col min="14863" max="14863" width="3.7109375" style="114" customWidth="1"/>
    <col min="14864" max="14864" width="4.42578125" style="114" customWidth="1"/>
    <col min="14865" max="14865" width="5" style="114" customWidth="1"/>
    <col min="14866" max="14866" width="5.28515625" style="114" customWidth="1"/>
    <col min="14867" max="14868" width="0.85546875" style="114" customWidth="1"/>
    <col min="14869" max="14869" width="12.140625" style="114" customWidth="1"/>
    <col min="14870" max="14870" width="10.5703125" style="114" customWidth="1"/>
    <col min="14871" max="14872" width="9.140625" style="114"/>
    <col min="14873" max="14873" width="10.42578125" style="114" customWidth="1"/>
    <col min="14874" max="14874" width="10.85546875" style="114" customWidth="1"/>
    <col min="14875" max="15104" width="9.140625" style="114"/>
    <col min="15105" max="15106" width="0.85546875" style="114" customWidth="1"/>
    <col min="15107" max="15108" width="9.7109375" style="114" customWidth="1"/>
    <col min="15109" max="15109" width="12.140625" style="114" customWidth="1"/>
    <col min="15110" max="15110" width="6.5703125" style="114" customWidth="1"/>
    <col min="15111" max="15111" width="13.7109375" style="114" customWidth="1"/>
    <col min="15112" max="15112" width="7.5703125" style="114" customWidth="1"/>
    <col min="15113" max="15113" width="3.42578125" style="114" customWidth="1"/>
    <col min="15114" max="15114" width="3.7109375" style="114" customWidth="1"/>
    <col min="15115" max="15115" width="4.42578125" style="114" customWidth="1"/>
    <col min="15116" max="15116" width="5" style="114" customWidth="1"/>
    <col min="15117" max="15117" width="2.5703125" style="114" customWidth="1"/>
    <col min="15118" max="15118" width="3.5703125" style="114" customWidth="1"/>
    <col min="15119" max="15119" width="3.7109375" style="114" customWidth="1"/>
    <col min="15120" max="15120" width="4.42578125" style="114" customWidth="1"/>
    <col min="15121" max="15121" width="5" style="114" customWidth="1"/>
    <col min="15122" max="15122" width="5.28515625" style="114" customWidth="1"/>
    <col min="15123" max="15124" width="0.85546875" style="114" customWidth="1"/>
    <col min="15125" max="15125" width="12.140625" style="114" customWidth="1"/>
    <col min="15126" max="15126" width="10.5703125" style="114" customWidth="1"/>
    <col min="15127" max="15128" width="9.140625" style="114"/>
    <col min="15129" max="15129" width="10.42578125" style="114" customWidth="1"/>
    <col min="15130" max="15130" width="10.85546875" style="114" customWidth="1"/>
    <col min="15131" max="15360" width="9.140625" style="114"/>
    <col min="15361" max="15362" width="0.85546875" style="114" customWidth="1"/>
    <col min="15363" max="15364" width="9.7109375" style="114" customWidth="1"/>
    <col min="15365" max="15365" width="12.140625" style="114" customWidth="1"/>
    <col min="15366" max="15366" width="6.5703125" style="114" customWidth="1"/>
    <col min="15367" max="15367" width="13.7109375" style="114" customWidth="1"/>
    <col min="15368" max="15368" width="7.5703125" style="114" customWidth="1"/>
    <col min="15369" max="15369" width="3.42578125" style="114" customWidth="1"/>
    <col min="15370" max="15370" width="3.7109375" style="114" customWidth="1"/>
    <col min="15371" max="15371" width="4.42578125" style="114" customWidth="1"/>
    <col min="15372" max="15372" width="5" style="114" customWidth="1"/>
    <col min="15373" max="15373" width="2.5703125" style="114" customWidth="1"/>
    <col min="15374" max="15374" width="3.5703125" style="114" customWidth="1"/>
    <col min="15375" max="15375" width="3.7109375" style="114" customWidth="1"/>
    <col min="15376" max="15376" width="4.42578125" style="114" customWidth="1"/>
    <col min="15377" max="15377" width="5" style="114" customWidth="1"/>
    <col min="15378" max="15378" width="5.28515625" style="114" customWidth="1"/>
    <col min="15379" max="15380" width="0.85546875" style="114" customWidth="1"/>
    <col min="15381" max="15381" width="12.140625" style="114" customWidth="1"/>
    <col min="15382" max="15382" width="10.5703125" style="114" customWidth="1"/>
    <col min="15383" max="15384" width="9.140625" style="114"/>
    <col min="15385" max="15385" width="10.42578125" style="114" customWidth="1"/>
    <col min="15386" max="15386" width="10.85546875" style="114" customWidth="1"/>
    <col min="15387" max="15616" width="9.140625" style="114"/>
    <col min="15617" max="15618" width="0.85546875" style="114" customWidth="1"/>
    <col min="15619" max="15620" width="9.7109375" style="114" customWidth="1"/>
    <col min="15621" max="15621" width="12.140625" style="114" customWidth="1"/>
    <col min="15622" max="15622" width="6.5703125" style="114" customWidth="1"/>
    <col min="15623" max="15623" width="13.7109375" style="114" customWidth="1"/>
    <col min="15624" max="15624" width="7.5703125" style="114" customWidth="1"/>
    <col min="15625" max="15625" width="3.42578125" style="114" customWidth="1"/>
    <col min="15626" max="15626" width="3.7109375" style="114" customWidth="1"/>
    <col min="15627" max="15627" width="4.42578125" style="114" customWidth="1"/>
    <col min="15628" max="15628" width="5" style="114" customWidth="1"/>
    <col min="15629" max="15629" width="2.5703125" style="114" customWidth="1"/>
    <col min="15630" max="15630" width="3.5703125" style="114" customWidth="1"/>
    <col min="15631" max="15631" width="3.7109375" style="114" customWidth="1"/>
    <col min="15632" max="15632" width="4.42578125" style="114" customWidth="1"/>
    <col min="15633" max="15633" width="5" style="114" customWidth="1"/>
    <col min="15634" max="15634" width="5.28515625" style="114" customWidth="1"/>
    <col min="15635" max="15636" width="0.85546875" style="114" customWidth="1"/>
    <col min="15637" max="15637" width="12.140625" style="114" customWidth="1"/>
    <col min="15638" max="15638" width="10.5703125" style="114" customWidth="1"/>
    <col min="15639" max="15640" width="9.140625" style="114"/>
    <col min="15641" max="15641" width="10.42578125" style="114" customWidth="1"/>
    <col min="15642" max="15642" width="10.85546875" style="114" customWidth="1"/>
    <col min="15643" max="15872" width="9.140625" style="114"/>
    <col min="15873" max="15874" width="0.85546875" style="114" customWidth="1"/>
    <col min="15875" max="15876" width="9.7109375" style="114" customWidth="1"/>
    <col min="15877" max="15877" width="12.140625" style="114" customWidth="1"/>
    <col min="15878" max="15878" width="6.5703125" style="114" customWidth="1"/>
    <col min="15879" max="15879" width="13.7109375" style="114" customWidth="1"/>
    <col min="15880" max="15880" width="7.5703125" style="114" customWidth="1"/>
    <col min="15881" max="15881" width="3.42578125" style="114" customWidth="1"/>
    <col min="15882" max="15882" width="3.7109375" style="114" customWidth="1"/>
    <col min="15883" max="15883" width="4.42578125" style="114" customWidth="1"/>
    <col min="15884" max="15884" width="5" style="114" customWidth="1"/>
    <col min="15885" max="15885" width="2.5703125" style="114" customWidth="1"/>
    <col min="15886" max="15886" width="3.5703125" style="114" customWidth="1"/>
    <col min="15887" max="15887" width="3.7109375" style="114" customWidth="1"/>
    <col min="15888" max="15888" width="4.42578125" style="114" customWidth="1"/>
    <col min="15889" max="15889" width="5" style="114" customWidth="1"/>
    <col min="15890" max="15890" width="5.28515625" style="114" customWidth="1"/>
    <col min="15891" max="15892" width="0.85546875" style="114" customWidth="1"/>
    <col min="15893" max="15893" width="12.140625" style="114" customWidth="1"/>
    <col min="15894" max="15894" width="10.5703125" style="114" customWidth="1"/>
    <col min="15895" max="15896" width="9.140625" style="114"/>
    <col min="15897" max="15897" width="10.42578125" style="114" customWidth="1"/>
    <col min="15898" max="15898" width="10.85546875" style="114" customWidth="1"/>
    <col min="15899" max="16128" width="9.140625" style="114"/>
    <col min="16129" max="16130" width="0.85546875" style="114" customWidth="1"/>
    <col min="16131" max="16132" width="9.7109375" style="114" customWidth="1"/>
    <col min="16133" max="16133" width="12.140625" style="114" customWidth="1"/>
    <col min="16134" max="16134" width="6.5703125" style="114" customWidth="1"/>
    <col min="16135" max="16135" width="13.7109375" style="114" customWidth="1"/>
    <col min="16136" max="16136" width="7.5703125" style="114" customWidth="1"/>
    <col min="16137" max="16137" width="3.42578125" style="114" customWidth="1"/>
    <col min="16138" max="16138" width="3.7109375" style="114" customWidth="1"/>
    <col min="16139" max="16139" width="4.42578125" style="114" customWidth="1"/>
    <col min="16140" max="16140" width="5" style="114" customWidth="1"/>
    <col min="16141" max="16141" width="2.5703125" style="114" customWidth="1"/>
    <col min="16142" max="16142" width="3.5703125" style="114" customWidth="1"/>
    <col min="16143" max="16143" width="3.7109375" style="114" customWidth="1"/>
    <col min="16144" max="16144" width="4.42578125" style="114" customWidth="1"/>
    <col min="16145" max="16145" width="5" style="114" customWidth="1"/>
    <col min="16146" max="16146" width="5.28515625" style="114" customWidth="1"/>
    <col min="16147" max="16148" width="0.85546875" style="114" customWidth="1"/>
    <col min="16149" max="16149" width="12.140625" style="114" customWidth="1"/>
    <col min="16150" max="16150" width="10.5703125" style="114" customWidth="1"/>
    <col min="16151" max="16152" width="9.140625" style="114"/>
    <col min="16153" max="16153" width="10.42578125" style="114" customWidth="1"/>
    <col min="16154" max="16154" width="10.85546875" style="114" customWidth="1"/>
    <col min="16155" max="16384" width="9.140625" style="114"/>
  </cols>
  <sheetData>
    <row r="1" spans="2:27" ht="6" customHeight="1" x14ac:dyDescent="0.25"/>
    <row r="2" spans="2:27" s="117" customFormat="1" ht="3.75" customHeight="1" x14ac:dyDescent="0.2"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5"/>
    </row>
    <row r="3" spans="2:27" ht="84" customHeight="1" x14ac:dyDescent="0.25">
      <c r="B3" s="118"/>
      <c r="C3" s="119"/>
      <c r="D3" s="119"/>
      <c r="E3" s="119"/>
      <c r="F3" s="119"/>
      <c r="G3" s="119"/>
      <c r="H3" s="118"/>
      <c r="I3" s="118"/>
      <c r="J3" s="118"/>
      <c r="K3" s="120" t="s">
        <v>203</v>
      </c>
      <c r="L3" s="120"/>
      <c r="M3" s="120"/>
      <c r="N3" s="120"/>
      <c r="O3" s="120"/>
      <c r="P3" s="120"/>
      <c r="Q3" s="120"/>
      <c r="R3" s="120"/>
      <c r="S3" s="120"/>
      <c r="W3" s="121"/>
      <c r="X3" s="122"/>
      <c r="Y3" s="122"/>
      <c r="Z3" s="122"/>
      <c r="AA3" s="122"/>
    </row>
    <row r="4" spans="2:27" ht="10.5" customHeight="1" x14ac:dyDescent="0.25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W4" s="122"/>
      <c r="X4" s="122"/>
      <c r="Y4" s="122"/>
      <c r="Z4" s="122"/>
      <c r="AA4" s="122"/>
    </row>
    <row r="5" spans="2:27" ht="15" customHeight="1" x14ac:dyDescent="0.25">
      <c r="B5" s="118"/>
      <c r="C5" s="123" t="s">
        <v>204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18"/>
      <c r="U5" s="124"/>
      <c r="V5" s="124"/>
      <c r="W5" s="122"/>
      <c r="X5" s="122"/>
      <c r="Y5" s="122"/>
      <c r="Z5" s="122"/>
      <c r="AA5" s="122"/>
    </row>
    <row r="6" spans="2:27" x14ac:dyDescent="0.25">
      <c r="B6" s="118"/>
      <c r="C6" s="119"/>
      <c r="D6" s="119"/>
      <c r="E6" s="119"/>
      <c r="F6" s="125" t="s">
        <v>205</v>
      </c>
      <c r="G6" s="126">
        <v>43830</v>
      </c>
      <c r="H6" s="126"/>
      <c r="I6" s="126"/>
      <c r="J6" s="119"/>
      <c r="K6" s="119"/>
      <c r="L6" s="119"/>
      <c r="M6" s="119"/>
      <c r="N6" s="119"/>
      <c r="O6" s="127"/>
      <c r="P6" s="127"/>
      <c r="Q6" s="127"/>
      <c r="R6" s="127"/>
      <c r="S6" s="118"/>
      <c r="U6" s="128"/>
      <c r="V6" s="128"/>
      <c r="W6" s="129"/>
      <c r="X6" s="129"/>
      <c r="Y6" s="129"/>
      <c r="Z6" s="129"/>
      <c r="AA6" s="129"/>
    </row>
    <row r="7" spans="2:27" ht="10.5" customHeight="1" x14ac:dyDescent="0.25">
      <c r="B7" s="118"/>
      <c r="C7" s="130"/>
      <c r="D7" s="131"/>
      <c r="E7" s="131"/>
      <c r="F7" s="131"/>
      <c r="G7" s="131"/>
      <c r="H7" s="131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W7" s="129"/>
      <c r="X7" s="129"/>
      <c r="Y7" s="129"/>
      <c r="Z7" s="129"/>
      <c r="AA7" s="129"/>
    </row>
    <row r="8" spans="2:27" ht="15" customHeight="1" x14ac:dyDescent="0.25">
      <c r="B8" s="118"/>
      <c r="C8" s="132" t="s">
        <v>206</v>
      </c>
      <c r="D8" s="133"/>
      <c r="E8" s="134"/>
      <c r="F8" s="135" t="s">
        <v>195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  <c r="S8" s="118"/>
      <c r="U8" s="138">
        <v>1</v>
      </c>
      <c r="V8" s="138">
        <v>31</v>
      </c>
      <c r="W8" s="129"/>
      <c r="X8" s="129"/>
      <c r="Y8" s="129"/>
      <c r="Z8" s="129"/>
      <c r="AA8" s="129"/>
    </row>
    <row r="9" spans="2:27" ht="15" customHeight="1" x14ac:dyDescent="0.25">
      <c r="B9" s="118"/>
      <c r="C9" s="132" t="s">
        <v>207</v>
      </c>
      <c r="D9" s="133"/>
      <c r="E9" s="134"/>
      <c r="F9" s="135">
        <v>190381679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7"/>
      <c r="S9" s="118"/>
      <c r="U9" s="138">
        <v>1</v>
      </c>
      <c r="V9" s="138">
        <v>3</v>
      </c>
      <c r="W9" s="139"/>
      <c r="X9" s="139"/>
      <c r="Y9" s="139"/>
    </row>
    <row r="10" spans="2:27" ht="15" customHeight="1" x14ac:dyDescent="0.25">
      <c r="B10" s="118"/>
      <c r="C10" s="132" t="s">
        <v>208</v>
      </c>
      <c r="D10" s="133"/>
      <c r="E10" s="134"/>
      <c r="F10" s="135">
        <v>66121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  <c r="S10" s="118"/>
      <c r="U10" s="138">
        <v>2014</v>
      </c>
      <c r="V10" s="138">
        <v>2014</v>
      </c>
      <c r="W10" s="139">
        <v>0</v>
      </c>
      <c r="X10" s="139">
        <v>0</v>
      </c>
      <c r="Y10" s="139"/>
    </row>
    <row r="11" spans="2:27" ht="15" customHeight="1" x14ac:dyDescent="0.25">
      <c r="B11" s="118"/>
      <c r="C11" s="132" t="s">
        <v>209</v>
      </c>
      <c r="D11" s="133"/>
      <c r="E11" s="134"/>
      <c r="F11" s="135" t="s">
        <v>210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  <c r="S11" s="118"/>
      <c r="U11" s="138"/>
      <c r="V11" s="139"/>
      <c r="W11" s="139"/>
      <c r="X11" s="139"/>
      <c r="Y11" s="139"/>
    </row>
    <row r="12" spans="2:27" ht="15" customHeight="1" x14ac:dyDescent="0.25">
      <c r="B12" s="118"/>
      <c r="C12" s="132" t="s">
        <v>211</v>
      </c>
      <c r="D12" s="133"/>
      <c r="E12" s="134"/>
      <c r="F12" s="135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7"/>
      <c r="S12" s="118"/>
    </row>
    <row r="13" spans="2:27" ht="15" customHeight="1" x14ac:dyDescent="0.25">
      <c r="B13" s="118"/>
      <c r="C13" s="132" t="s">
        <v>85</v>
      </c>
      <c r="D13" s="133"/>
      <c r="E13" s="134"/>
      <c r="F13" s="135" t="s">
        <v>212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7"/>
      <c r="S13" s="118"/>
    </row>
    <row r="14" spans="2:27" x14ac:dyDescent="0.25">
      <c r="B14" s="118"/>
      <c r="C14" s="132" t="s">
        <v>213</v>
      </c>
      <c r="D14" s="133"/>
      <c r="E14" s="134"/>
      <c r="F14" s="135" t="s">
        <v>214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7"/>
      <c r="S14" s="118"/>
    </row>
    <row r="15" spans="2:27" ht="10.5" customHeight="1" x14ac:dyDescent="0.25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2:27" x14ac:dyDescent="0.25">
      <c r="B16" s="118"/>
      <c r="C16" s="119"/>
      <c r="D16" s="119"/>
      <c r="E16" s="119"/>
      <c r="F16" s="119"/>
      <c r="G16" s="119"/>
      <c r="H16" s="118"/>
      <c r="I16" s="132" t="s">
        <v>215</v>
      </c>
      <c r="J16" s="133"/>
      <c r="K16" s="133"/>
      <c r="L16" s="133"/>
      <c r="M16" s="134"/>
      <c r="N16" s="140"/>
      <c r="O16" s="141"/>
      <c r="P16" s="141"/>
      <c r="Q16" s="141"/>
      <c r="R16" s="142"/>
      <c r="S16" s="118"/>
      <c r="U16" s="143"/>
    </row>
    <row r="17" spans="2:24" x14ac:dyDescent="0.25">
      <c r="B17" s="118"/>
      <c r="C17" s="119"/>
      <c r="D17" s="119"/>
      <c r="E17" s="119"/>
      <c r="F17" s="119"/>
      <c r="G17" s="119"/>
      <c r="H17" s="118"/>
      <c r="I17" s="132" t="s">
        <v>216</v>
      </c>
      <c r="J17" s="133"/>
      <c r="K17" s="133"/>
      <c r="L17" s="133"/>
      <c r="M17" s="134"/>
      <c r="N17" s="140"/>
      <c r="O17" s="141"/>
      <c r="P17" s="141"/>
      <c r="Q17" s="141"/>
      <c r="R17" s="142"/>
      <c r="S17" s="118"/>
    </row>
    <row r="18" spans="2:24" x14ac:dyDescent="0.25">
      <c r="B18" s="118"/>
      <c r="C18" s="119"/>
      <c r="D18" s="119"/>
      <c r="E18" s="119"/>
      <c r="F18" s="119"/>
      <c r="G18" s="119"/>
      <c r="H18" s="118"/>
      <c r="I18" s="132" t="s">
        <v>217</v>
      </c>
      <c r="J18" s="133"/>
      <c r="K18" s="133"/>
      <c r="L18" s="133"/>
      <c r="M18" s="134"/>
      <c r="N18" s="140"/>
      <c r="O18" s="141"/>
      <c r="P18" s="141"/>
      <c r="Q18" s="141"/>
      <c r="R18" s="142"/>
      <c r="S18" s="118"/>
    </row>
    <row r="19" spans="2:24" ht="10.5" customHeight="1" x14ac:dyDescent="0.25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spans="2:24" ht="15" customHeight="1" x14ac:dyDescent="0.25">
      <c r="B20" s="118"/>
      <c r="C20" s="144" t="s">
        <v>218</v>
      </c>
      <c r="D20" s="145"/>
      <c r="E20" s="145"/>
      <c r="F20" s="145"/>
      <c r="G20" s="146"/>
      <c r="H20" s="147" t="s">
        <v>219</v>
      </c>
      <c r="I20" s="148" t="s">
        <v>220</v>
      </c>
      <c r="J20" s="149">
        <v>43830</v>
      </c>
      <c r="K20" s="149"/>
      <c r="L20" s="149"/>
      <c r="M20" s="150"/>
      <c r="N20" s="151" t="s">
        <v>221</v>
      </c>
      <c r="O20" s="152">
        <v>43465</v>
      </c>
      <c r="P20" s="152"/>
      <c r="Q20" s="152"/>
      <c r="R20" s="153"/>
      <c r="S20" s="118"/>
    </row>
    <row r="21" spans="2:24" x14ac:dyDescent="0.25">
      <c r="B21" s="118"/>
      <c r="C21" s="154"/>
      <c r="D21" s="155"/>
      <c r="E21" s="155"/>
      <c r="F21" s="155"/>
      <c r="G21" s="156"/>
      <c r="H21" s="157"/>
      <c r="I21" s="158">
        <v>43830</v>
      </c>
      <c r="J21" s="159"/>
      <c r="K21" s="159"/>
      <c r="L21" s="159"/>
      <c r="M21" s="160"/>
      <c r="N21" s="161"/>
      <c r="O21" s="162"/>
      <c r="P21" s="163"/>
      <c r="Q21" s="164"/>
      <c r="R21" s="165"/>
      <c r="S21" s="118"/>
    </row>
    <row r="22" spans="2:24" x14ac:dyDescent="0.25">
      <c r="B22" s="118"/>
      <c r="C22" s="166">
        <v>1</v>
      </c>
      <c r="D22" s="167"/>
      <c r="E22" s="167"/>
      <c r="F22" s="167"/>
      <c r="G22" s="168"/>
      <c r="H22" s="169">
        <v>2</v>
      </c>
      <c r="I22" s="166">
        <v>3</v>
      </c>
      <c r="J22" s="167"/>
      <c r="K22" s="167"/>
      <c r="L22" s="167"/>
      <c r="M22" s="168"/>
      <c r="N22" s="166">
        <v>4</v>
      </c>
      <c r="O22" s="167"/>
      <c r="P22" s="167"/>
      <c r="Q22" s="167"/>
      <c r="R22" s="168"/>
      <c r="S22" s="118"/>
    </row>
    <row r="23" spans="2:24" x14ac:dyDescent="0.25">
      <c r="B23" s="118"/>
      <c r="C23" s="170" t="s">
        <v>222</v>
      </c>
      <c r="D23" s="171"/>
      <c r="E23" s="171"/>
      <c r="F23" s="171"/>
      <c r="G23" s="171"/>
      <c r="H23" s="172"/>
      <c r="I23" s="173"/>
      <c r="J23" s="173"/>
      <c r="K23" s="173"/>
      <c r="L23" s="173"/>
      <c r="M23" s="173"/>
      <c r="N23" s="173"/>
      <c r="O23" s="173"/>
      <c r="P23" s="173"/>
      <c r="Q23" s="173"/>
      <c r="R23" s="174"/>
      <c r="S23" s="118"/>
      <c r="X23" s="175"/>
    </row>
    <row r="24" spans="2:24" x14ac:dyDescent="0.25">
      <c r="B24" s="118"/>
      <c r="C24" s="176" t="s">
        <v>223</v>
      </c>
      <c r="D24" s="177"/>
      <c r="E24" s="177"/>
      <c r="F24" s="177"/>
      <c r="G24" s="178"/>
      <c r="H24" s="179">
        <v>110</v>
      </c>
      <c r="I24" s="180">
        <v>0</v>
      </c>
      <c r="J24" s="181"/>
      <c r="K24" s="181"/>
      <c r="L24" s="181"/>
      <c r="M24" s="182"/>
      <c r="N24" s="180">
        <v>0</v>
      </c>
      <c r="O24" s="181"/>
      <c r="P24" s="181"/>
      <c r="Q24" s="181"/>
      <c r="R24" s="182"/>
      <c r="S24" s="118"/>
      <c r="U24" s="183" t="s">
        <v>224</v>
      </c>
    </row>
    <row r="25" spans="2:24" x14ac:dyDescent="0.25">
      <c r="B25" s="118"/>
      <c r="C25" s="132" t="s">
        <v>225</v>
      </c>
      <c r="D25" s="133"/>
      <c r="E25" s="133"/>
      <c r="F25" s="133"/>
      <c r="G25" s="134"/>
      <c r="H25" s="184">
        <v>120</v>
      </c>
      <c r="I25" s="185">
        <v>0</v>
      </c>
      <c r="J25" s="186"/>
      <c r="K25" s="186"/>
      <c r="L25" s="186"/>
      <c r="M25" s="187"/>
      <c r="N25" s="185">
        <v>0</v>
      </c>
      <c r="O25" s="186"/>
      <c r="P25" s="186"/>
      <c r="Q25" s="186"/>
      <c r="R25" s="187"/>
      <c r="S25" s="118"/>
      <c r="U25" s="183" t="s">
        <v>226</v>
      </c>
    </row>
    <row r="26" spans="2:24" x14ac:dyDescent="0.25">
      <c r="B26" s="118"/>
      <c r="C26" s="188" t="s">
        <v>227</v>
      </c>
      <c r="D26" s="189"/>
      <c r="E26" s="189"/>
      <c r="F26" s="189"/>
      <c r="G26" s="190"/>
      <c r="H26" s="191">
        <v>130</v>
      </c>
      <c r="I26" s="192">
        <v>0</v>
      </c>
      <c r="J26" s="193"/>
      <c r="K26" s="193"/>
      <c r="L26" s="193"/>
      <c r="M26" s="193"/>
      <c r="N26" s="194">
        <v>0</v>
      </c>
      <c r="O26" s="195"/>
      <c r="P26" s="195"/>
      <c r="Q26" s="195"/>
      <c r="R26" s="196"/>
      <c r="S26" s="118"/>
      <c r="U26" s="197" t="s">
        <v>228</v>
      </c>
    </row>
    <row r="27" spans="2:24" x14ac:dyDescent="0.25">
      <c r="B27" s="118"/>
      <c r="C27" s="188" t="s">
        <v>229</v>
      </c>
      <c r="D27" s="189"/>
      <c r="E27" s="189"/>
      <c r="F27" s="189"/>
      <c r="G27" s="189"/>
      <c r="H27" s="191"/>
      <c r="I27" s="193"/>
      <c r="J27" s="193"/>
      <c r="K27" s="193"/>
      <c r="L27" s="193"/>
      <c r="M27" s="193"/>
      <c r="N27" s="192"/>
      <c r="O27" s="193"/>
      <c r="P27" s="193"/>
      <c r="Q27" s="193"/>
      <c r="R27" s="198"/>
      <c r="S27" s="118"/>
      <c r="U27" s="199"/>
    </row>
    <row r="28" spans="2:24" x14ac:dyDescent="0.25">
      <c r="B28" s="118"/>
      <c r="C28" s="176" t="s">
        <v>230</v>
      </c>
      <c r="D28" s="177"/>
      <c r="E28" s="177"/>
      <c r="F28" s="177"/>
      <c r="G28" s="177"/>
      <c r="H28" s="179">
        <v>131</v>
      </c>
      <c r="I28" s="181">
        <v>0</v>
      </c>
      <c r="J28" s="181"/>
      <c r="K28" s="181"/>
      <c r="L28" s="181"/>
      <c r="M28" s="181"/>
      <c r="N28" s="180">
        <v>0</v>
      </c>
      <c r="O28" s="181"/>
      <c r="P28" s="181"/>
      <c r="Q28" s="181"/>
      <c r="R28" s="182"/>
      <c r="S28" s="118"/>
      <c r="U28" s="200"/>
    </row>
    <row r="29" spans="2:24" x14ac:dyDescent="0.25">
      <c r="B29" s="118"/>
      <c r="C29" s="176" t="s">
        <v>231</v>
      </c>
      <c r="D29" s="177"/>
      <c r="E29" s="177"/>
      <c r="F29" s="177"/>
      <c r="G29" s="178"/>
      <c r="H29" s="179">
        <v>132</v>
      </c>
      <c r="I29" s="180">
        <v>0</v>
      </c>
      <c r="J29" s="181"/>
      <c r="K29" s="181"/>
      <c r="L29" s="181"/>
      <c r="M29" s="181"/>
      <c r="N29" s="180">
        <v>0</v>
      </c>
      <c r="O29" s="181"/>
      <c r="P29" s="181"/>
      <c r="Q29" s="181"/>
      <c r="R29" s="182"/>
      <c r="S29" s="118"/>
      <c r="U29" s="200"/>
    </row>
    <row r="30" spans="2:24" x14ac:dyDescent="0.25">
      <c r="B30" s="118"/>
      <c r="C30" s="132" t="s">
        <v>232</v>
      </c>
      <c r="D30" s="133"/>
      <c r="E30" s="133"/>
      <c r="F30" s="133"/>
      <c r="G30" s="134"/>
      <c r="H30" s="184">
        <v>133</v>
      </c>
      <c r="I30" s="185">
        <v>0</v>
      </c>
      <c r="J30" s="186"/>
      <c r="K30" s="186"/>
      <c r="L30" s="186"/>
      <c r="M30" s="187"/>
      <c r="N30" s="185">
        <v>0</v>
      </c>
      <c r="O30" s="186"/>
      <c r="P30" s="186"/>
      <c r="Q30" s="186"/>
      <c r="R30" s="187"/>
      <c r="S30" s="118"/>
      <c r="U30" s="201"/>
    </row>
    <row r="31" spans="2:24" x14ac:dyDescent="0.25">
      <c r="B31" s="118"/>
      <c r="C31" s="132" t="s">
        <v>233</v>
      </c>
      <c r="D31" s="133"/>
      <c r="E31" s="133"/>
      <c r="F31" s="133"/>
      <c r="G31" s="134"/>
      <c r="H31" s="184">
        <v>140</v>
      </c>
      <c r="I31" s="185">
        <v>0</v>
      </c>
      <c r="J31" s="186"/>
      <c r="K31" s="186"/>
      <c r="L31" s="186"/>
      <c r="M31" s="187"/>
      <c r="N31" s="185">
        <v>0</v>
      </c>
      <c r="O31" s="186"/>
      <c r="P31" s="186"/>
      <c r="Q31" s="186"/>
      <c r="R31" s="187"/>
      <c r="S31" s="118"/>
      <c r="U31" s="183" t="s">
        <v>234</v>
      </c>
    </row>
    <row r="32" spans="2:24" x14ac:dyDescent="0.25">
      <c r="B32" s="118"/>
      <c r="C32" s="132" t="s">
        <v>235</v>
      </c>
      <c r="D32" s="133"/>
      <c r="E32" s="133"/>
      <c r="F32" s="133"/>
      <c r="G32" s="134"/>
      <c r="H32" s="184">
        <v>150</v>
      </c>
      <c r="I32" s="185">
        <v>203</v>
      </c>
      <c r="J32" s="186"/>
      <c r="K32" s="186"/>
      <c r="L32" s="186"/>
      <c r="M32" s="187"/>
      <c r="N32" s="185">
        <v>100</v>
      </c>
      <c r="O32" s="186"/>
      <c r="P32" s="186"/>
      <c r="Q32" s="186"/>
      <c r="R32" s="187"/>
      <c r="S32" s="118"/>
      <c r="U32" s="183" t="s">
        <v>236</v>
      </c>
    </row>
    <row r="33" spans="2:22" x14ac:dyDescent="0.25">
      <c r="B33" s="118"/>
      <c r="C33" s="132" t="s">
        <v>237</v>
      </c>
      <c r="D33" s="133"/>
      <c r="E33" s="133"/>
      <c r="F33" s="133"/>
      <c r="G33" s="134"/>
      <c r="H33" s="184">
        <v>160</v>
      </c>
      <c r="I33" s="185">
        <v>0</v>
      </c>
      <c r="J33" s="186"/>
      <c r="K33" s="186"/>
      <c r="L33" s="186"/>
      <c r="M33" s="187"/>
      <c r="N33" s="185">
        <v>0</v>
      </c>
      <c r="O33" s="186"/>
      <c r="P33" s="186"/>
      <c r="Q33" s="186"/>
      <c r="R33" s="187"/>
      <c r="S33" s="118"/>
      <c r="U33" s="183" t="s">
        <v>238</v>
      </c>
    </row>
    <row r="34" spans="2:22" x14ac:dyDescent="0.25">
      <c r="B34" s="118"/>
      <c r="C34" s="132" t="s">
        <v>239</v>
      </c>
      <c r="D34" s="133"/>
      <c r="E34" s="133"/>
      <c r="F34" s="133"/>
      <c r="G34" s="134"/>
      <c r="H34" s="184">
        <v>170</v>
      </c>
      <c r="I34" s="185">
        <v>0</v>
      </c>
      <c r="J34" s="186"/>
      <c r="K34" s="186"/>
      <c r="L34" s="186"/>
      <c r="M34" s="187"/>
      <c r="N34" s="185">
        <v>0</v>
      </c>
      <c r="O34" s="186"/>
      <c r="P34" s="186"/>
      <c r="Q34" s="186"/>
      <c r="R34" s="187"/>
      <c r="S34" s="118"/>
      <c r="U34" s="183" t="s">
        <v>240</v>
      </c>
      <c r="V34" s="183" t="s">
        <v>241</v>
      </c>
    </row>
    <row r="35" spans="2:22" x14ac:dyDescent="0.25">
      <c r="B35" s="118"/>
      <c r="C35" s="132" t="s">
        <v>242</v>
      </c>
      <c r="D35" s="133"/>
      <c r="E35" s="133"/>
      <c r="F35" s="133"/>
      <c r="G35" s="134"/>
      <c r="H35" s="184">
        <v>180</v>
      </c>
      <c r="I35" s="185">
        <v>0</v>
      </c>
      <c r="J35" s="186"/>
      <c r="K35" s="186"/>
      <c r="L35" s="186"/>
      <c r="M35" s="187"/>
      <c r="N35" s="185">
        <v>0</v>
      </c>
      <c r="O35" s="186"/>
      <c r="P35" s="186"/>
      <c r="Q35" s="186"/>
      <c r="R35" s="187"/>
      <c r="S35" s="118"/>
      <c r="U35" s="197" t="s">
        <v>243</v>
      </c>
    </row>
    <row r="36" spans="2:22" s="210" customFormat="1" ht="15.75" x14ac:dyDescent="0.25">
      <c r="B36" s="202"/>
      <c r="C36" s="203" t="s">
        <v>244</v>
      </c>
      <c r="D36" s="204"/>
      <c r="E36" s="204"/>
      <c r="F36" s="204"/>
      <c r="G36" s="205"/>
      <c r="H36" s="206">
        <v>190</v>
      </c>
      <c r="I36" s="207">
        <v>203</v>
      </c>
      <c r="J36" s="208"/>
      <c r="K36" s="208"/>
      <c r="L36" s="208"/>
      <c r="M36" s="209"/>
      <c r="N36" s="207">
        <v>100</v>
      </c>
      <c r="O36" s="208"/>
      <c r="P36" s="208"/>
      <c r="Q36" s="208"/>
      <c r="R36" s="209"/>
      <c r="S36" s="202"/>
      <c r="U36" s="199"/>
    </row>
    <row r="37" spans="2:22" x14ac:dyDescent="0.25">
      <c r="B37" s="118"/>
      <c r="C37" s="170" t="s">
        <v>245</v>
      </c>
      <c r="D37" s="171"/>
      <c r="E37" s="171"/>
      <c r="F37" s="171"/>
      <c r="G37" s="171"/>
      <c r="H37" s="211"/>
      <c r="I37" s="212"/>
      <c r="J37" s="212"/>
      <c r="K37" s="212"/>
      <c r="L37" s="212"/>
      <c r="M37" s="212"/>
      <c r="N37" s="212"/>
      <c r="O37" s="212"/>
      <c r="P37" s="212"/>
      <c r="Q37" s="212"/>
      <c r="R37" s="213"/>
      <c r="S37" s="118"/>
      <c r="U37" s="201"/>
    </row>
    <row r="38" spans="2:22" x14ac:dyDescent="0.25">
      <c r="B38" s="118"/>
      <c r="C38" s="176" t="s">
        <v>246</v>
      </c>
      <c r="D38" s="177"/>
      <c r="E38" s="177"/>
      <c r="F38" s="177"/>
      <c r="G38" s="178"/>
      <c r="H38" s="179">
        <v>210</v>
      </c>
      <c r="I38" s="214">
        <v>1</v>
      </c>
      <c r="J38" s="215"/>
      <c r="K38" s="215"/>
      <c r="L38" s="215"/>
      <c r="M38" s="216"/>
      <c r="N38" s="214">
        <v>1</v>
      </c>
      <c r="O38" s="215"/>
      <c r="P38" s="215"/>
      <c r="Q38" s="215"/>
      <c r="R38" s="216"/>
      <c r="S38" s="118"/>
      <c r="U38" s="183"/>
    </row>
    <row r="39" spans="2:22" ht="15" customHeight="1" x14ac:dyDescent="0.25">
      <c r="B39" s="118"/>
      <c r="C39" s="188" t="s">
        <v>229</v>
      </c>
      <c r="D39" s="189"/>
      <c r="E39" s="189"/>
      <c r="F39" s="189"/>
      <c r="G39" s="189"/>
      <c r="H39" s="191"/>
      <c r="I39" s="193"/>
      <c r="J39" s="193"/>
      <c r="K39" s="193"/>
      <c r="L39" s="193"/>
      <c r="M39" s="193"/>
      <c r="N39" s="192"/>
      <c r="O39" s="193"/>
      <c r="P39" s="193"/>
      <c r="Q39" s="193"/>
      <c r="R39" s="198"/>
      <c r="S39" s="118"/>
      <c r="U39" s="217"/>
    </row>
    <row r="40" spans="2:22" ht="15" customHeight="1" x14ac:dyDescent="0.25">
      <c r="B40" s="118"/>
      <c r="C40" s="176" t="s">
        <v>247</v>
      </c>
      <c r="D40" s="177"/>
      <c r="E40" s="177"/>
      <c r="F40" s="177"/>
      <c r="G40" s="177"/>
      <c r="H40" s="179">
        <v>211</v>
      </c>
      <c r="I40" s="181">
        <v>1</v>
      </c>
      <c r="J40" s="181"/>
      <c r="K40" s="181"/>
      <c r="L40" s="181"/>
      <c r="M40" s="181"/>
      <c r="N40" s="180">
        <v>1</v>
      </c>
      <c r="O40" s="181"/>
      <c r="P40" s="181"/>
      <c r="Q40" s="181"/>
      <c r="R40" s="182"/>
      <c r="S40" s="118"/>
      <c r="U40" s="218" t="s">
        <v>248</v>
      </c>
    </row>
    <row r="41" spans="2:22" x14ac:dyDescent="0.25">
      <c r="B41" s="118"/>
      <c r="C41" s="132" t="s">
        <v>249</v>
      </c>
      <c r="D41" s="133"/>
      <c r="E41" s="133"/>
      <c r="F41" s="133"/>
      <c r="G41" s="134"/>
      <c r="H41" s="184">
        <v>212</v>
      </c>
      <c r="I41" s="185">
        <v>0</v>
      </c>
      <c r="J41" s="186"/>
      <c r="K41" s="186"/>
      <c r="L41" s="186"/>
      <c r="M41" s="187"/>
      <c r="N41" s="185">
        <v>0</v>
      </c>
      <c r="O41" s="186"/>
      <c r="P41" s="186"/>
      <c r="Q41" s="186"/>
      <c r="R41" s="187"/>
      <c r="S41" s="118"/>
      <c r="U41" s="183" t="s">
        <v>250</v>
      </c>
    </row>
    <row r="42" spans="2:22" x14ac:dyDescent="0.25">
      <c r="B42" s="118"/>
      <c r="C42" s="132" t="s">
        <v>251</v>
      </c>
      <c r="D42" s="133"/>
      <c r="E42" s="133"/>
      <c r="F42" s="133"/>
      <c r="G42" s="134"/>
      <c r="H42" s="184">
        <v>213</v>
      </c>
      <c r="I42" s="185">
        <v>0</v>
      </c>
      <c r="J42" s="186"/>
      <c r="K42" s="186"/>
      <c r="L42" s="186"/>
      <c r="M42" s="187"/>
      <c r="N42" s="185">
        <v>0</v>
      </c>
      <c r="O42" s="186"/>
      <c r="P42" s="186"/>
      <c r="Q42" s="186"/>
      <c r="R42" s="187"/>
      <c r="S42" s="118"/>
      <c r="U42" s="183" t="s">
        <v>252</v>
      </c>
    </row>
    <row r="43" spans="2:22" x14ac:dyDescent="0.25">
      <c r="B43" s="118"/>
      <c r="C43" s="132" t="s">
        <v>253</v>
      </c>
      <c r="D43" s="133"/>
      <c r="E43" s="133"/>
      <c r="F43" s="133"/>
      <c r="G43" s="134"/>
      <c r="H43" s="184">
        <v>214</v>
      </c>
      <c r="I43" s="185">
        <v>0</v>
      </c>
      <c r="J43" s="186"/>
      <c r="K43" s="186"/>
      <c r="L43" s="186"/>
      <c r="M43" s="187"/>
      <c r="N43" s="185">
        <v>0</v>
      </c>
      <c r="O43" s="186"/>
      <c r="P43" s="186"/>
      <c r="Q43" s="186"/>
      <c r="R43" s="187"/>
      <c r="S43" s="118"/>
      <c r="U43" s="183" t="s">
        <v>254</v>
      </c>
      <c r="V43" s="183" t="s">
        <v>255</v>
      </c>
    </row>
    <row r="44" spans="2:22" x14ac:dyDescent="0.25">
      <c r="B44" s="118"/>
      <c r="C44" s="132" t="s">
        <v>256</v>
      </c>
      <c r="D44" s="133"/>
      <c r="E44" s="133"/>
      <c r="F44" s="133"/>
      <c r="G44" s="134"/>
      <c r="H44" s="184">
        <v>215</v>
      </c>
      <c r="I44" s="185">
        <v>0</v>
      </c>
      <c r="J44" s="186"/>
      <c r="K44" s="186"/>
      <c r="L44" s="186"/>
      <c r="M44" s="187"/>
      <c r="N44" s="185">
        <v>0</v>
      </c>
      <c r="O44" s="186"/>
      <c r="P44" s="186"/>
      <c r="Q44" s="186"/>
      <c r="R44" s="187"/>
      <c r="S44" s="118"/>
      <c r="U44" s="183" t="s">
        <v>257</v>
      </c>
    </row>
    <row r="45" spans="2:22" x14ac:dyDescent="0.25">
      <c r="B45" s="118"/>
      <c r="C45" s="132" t="s">
        <v>258</v>
      </c>
      <c r="D45" s="133"/>
      <c r="E45" s="133"/>
      <c r="F45" s="133"/>
      <c r="G45" s="134"/>
      <c r="H45" s="184">
        <v>216</v>
      </c>
      <c r="I45" s="185">
        <v>0</v>
      </c>
      <c r="J45" s="186"/>
      <c r="K45" s="186"/>
      <c r="L45" s="186"/>
      <c r="M45" s="187"/>
      <c r="N45" s="185">
        <v>0</v>
      </c>
      <c r="O45" s="186"/>
      <c r="P45" s="186"/>
      <c r="Q45" s="186"/>
      <c r="R45" s="187"/>
      <c r="S45" s="118"/>
      <c r="U45" s="197"/>
    </row>
    <row r="46" spans="2:22" x14ac:dyDescent="0.25">
      <c r="B46" s="118"/>
      <c r="C46" s="132" t="s">
        <v>259</v>
      </c>
      <c r="D46" s="133"/>
      <c r="E46" s="133"/>
      <c r="F46" s="133"/>
      <c r="G46" s="134"/>
      <c r="H46" s="184">
        <v>220</v>
      </c>
      <c r="I46" s="185">
        <v>0</v>
      </c>
      <c r="J46" s="186"/>
      <c r="K46" s="186"/>
      <c r="L46" s="186"/>
      <c r="M46" s="187"/>
      <c r="N46" s="185">
        <v>0</v>
      </c>
      <c r="O46" s="186"/>
      <c r="P46" s="186"/>
      <c r="Q46" s="186"/>
      <c r="R46" s="187"/>
      <c r="S46" s="118"/>
      <c r="U46" s="183" t="s">
        <v>260</v>
      </c>
    </row>
    <row r="47" spans="2:22" x14ac:dyDescent="0.25">
      <c r="B47" s="118"/>
      <c r="C47" s="132" t="s">
        <v>261</v>
      </c>
      <c r="D47" s="133"/>
      <c r="E47" s="133"/>
      <c r="F47" s="133"/>
      <c r="G47" s="134"/>
      <c r="H47" s="184">
        <v>230</v>
      </c>
      <c r="I47" s="185">
        <v>0</v>
      </c>
      <c r="J47" s="186"/>
      <c r="K47" s="186"/>
      <c r="L47" s="186"/>
      <c r="M47" s="187"/>
      <c r="N47" s="185">
        <v>0</v>
      </c>
      <c r="O47" s="186"/>
      <c r="P47" s="186"/>
      <c r="Q47" s="186"/>
      <c r="R47" s="187"/>
      <c r="S47" s="118"/>
      <c r="U47" s="197" t="s">
        <v>243</v>
      </c>
    </row>
    <row r="48" spans="2:22" ht="30" customHeight="1" x14ac:dyDescent="0.25">
      <c r="B48" s="118"/>
      <c r="C48" s="132" t="s">
        <v>262</v>
      </c>
      <c r="D48" s="133"/>
      <c r="E48" s="133"/>
      <c r="F48" s="133"/>
      <c r="G48" s="134"/>
      <c r="H48" s="184">
        <v>240</v>
      </c>
      <c r="I48" s="185">
        <v>1</v>
      </c>
      <c r="J48" s="186"/>
      <c r="K48" s="186"/>
      <c r="L48" s="186"/>
      <c r="M48" s="187"/>
      <c r="N48" s="185">
        <v>2</v>
      </c>
      <c r="O48" s="186"/>
      <c r="P48" s="186"/>
      <c r="Q48" s="186"/>
      <c r="R48" s="187"/>
      <c r="S48" s="118"/>
      <c r="U48" s="183" t="s">
        <v>263</v>
      </c>
    </row>
    <row r="49" spans="2:27" x14ac:dyDescent="0.25">
      <c r="B49" s="118"/>
      <c r="C49" s="132" t="s">
        <v>264</v>
      </c>
      <c r="D49" s="133"/>
      <c r="E49" s="133"/>
      <c r="F49" s="133"/>
      <c r="G49" s="134"/>
      <c r="H49" s="184">
        <v>250</v>
      </c>
      <c r="I49" s="185">
        <v>1</v>
      </c>
      <c r="J49" s="186"/>
      <c r="K49" s="186"/>
      <c r="L49" s="186"/>
      <c r="M49" s="187"/>
      <c r="N49" s="185">
        <v>2</v>
      </c>
      <c r="O49" s="186"/>
      <c r="P49" s="186"/>
      <c r="Q49" s="186"/>
      <c r="R49" s="187"/>
      <c r="S49" s="118"/>
      <c r="U49" s="183" t="s">
        <v>240</v>
      </c>
      <c r="V49" s="183" t="s">
        <v>241</v>
      </c>
    </row>
    <row r="50" spans="2:27" x14ac:dyDescent="0.25">
      <c r="B50" s="118"/>
      <c r="C50" s="132" t="s">
        <v>265</v>
      </c>
      <c r="D50" s="133"/>
      <c r="E50" s="133"/>
      <c r="F50" s="133"/>
      <c r="G50" s="134"/>
      <c r="H50" s="184">
        <v>260</v>
      </c>
      <c r="I50" s="185">
        <v>134</v>
      </c>
      <c r="J50" s="186"/>
      <c r="K50" s="186"/>
      <c r="L50" s="186"/>
      <c r="M50" s="187"/>
      <c r="N50" s="185">
        <v>200</v>
      </c>
      <c r="O50" s="186"/>
      <c r="P50" s="186"/>
      <c r="Q50" s="186"/>
      <c r="R50" s="187"/>
      <c r="S50" s="118"/>
      <c r="U50" s="183" t="s">
        <v>266</v>
      </c>
      <c r="V50" s="183" t="s">
        <v>267</v>
      </c>
    </row>
    <row r="51" spans="2:27" x14ac:dyDescent="0.25">
      <c r="B51" s="118"/>
      <c r="C51" s="132" t="s">
        <v>268</v>
      </c>
      <c r="D51" s="133"/>
      <c r="E51" s="133"/>
      <c r="F51" s="133"/>
      <c r="G51" s="134"/>
      <c r="H51" s="184">
        <v>270</v>
      </c>
      <c r="I51" s="185">
        <v>20</v>
      </c>
      <c r="J51" s="186"/>
      <c r="K51" s="186"/>
      <c r="L51" s="186"/>
      <c r="M51" s="187"/>
      <c r="N51" s="185">
        <v>14</v>
      </c>
      <c r="O51" s="186"/>
      <c r="P51" s="186"/>
      <c r="Q51" s="186"/>
      <c r="R51" s="187"/>
      <c r="S51" s="118"/>
      <c r="U51" s="219" t="s">
        <v>269</v>
      </c>
      <c r="V51" s="220"/>
    </row>
    <row r="52" spans="2:27" x14ac:dyDescent="0.25">
      <c r="B52" s="118"/>
      <c r="C52" s="132" t="s">
        <v>270</v>
      </c>
      <c r="D52" s="133"/>
      <c r="E52" s="133"/>
      <c r="F52" s="133"/>
      <c r="G52" s="134"/>
      <c r="H52" s="184">
        <v>280</v>
      </c>
      <c r="I52" s="185">
        <v>0</v>
      </c>
      <c r="J52" s="186"/>
      <c r="K52" s="186"/>
      <c r="L52" s="186"/>
      <c r="M52" s="187"/>
      <c r="N52" s="185">
        <v>0</v>
      </c>
      <c r="O52" s="186"/>
      <c r="P52" s="186"/>
      <c r="Q52" s="186"/>
      <c r="R52" s="187"/>
      <c r="S52" s="118"/>
      <c r="U52" s="183" t="s">
        <v>271</v>
      </c>
    </row>
    <row r="53" spans="2:27" s="210" customFormat="1" ht="15.75" x14ac:dyDescent="0.25">
      <c r="B53" s="202"/>
      <c r="C53" s="221" t="s">
        <v>272</v>
      </c>
      <c r="D53" s="221"/>
      <c r="E53" s="221"/>
      <c r="F53" s="221"/>
      <c r="G53" s="221"/>
      <c r="H53" s="222">
        <v>290</v>
      </c>
      <c r="I53" s="223">
        <v>157</v>
      </c>
      <c r="J53" s="223"/>
      <c r="K53" s="223"/>
      <c r="L53" s="223"/>
      <c r="M53" s="223"/>
      <c r="N53" s="223">
        <v>219</v>
      </c>
      <c r="O53" s="223"/>
      <c r="P53" s="223"/>
      <c r="Q53" s="223"/>
      <c r="R53" s="223"/>
      <c r="S53" s="202"/>
      <c r="U53" s="224" t="s">
        <v>273</v>
      </c>
      <c r="V53" s="225"/>
    </row>
    <row r="54" spans="2:27" s="210" customFormat="1" ht="15.75" x14ac:dyDescent="0.25">
      <c r="B54" s="202"/>
      <c r="C54" s="221" t="s">
        <v>274</v>
      </c>
      <c r="D54" s="221"/>
      <c r="E54" s="221"/>
      <c r="F54" s="221"/>
      <c r="G54" s="221"/>
      <c r="H54" s="222">
        <v>300</v>
      </c>
      <c r="I54" s="223">
        <v>360</v>
      </c>
      <c r="J54" s="223"/>
      <c r="K54" s="223"/>
      <c r="L54" s="223"/>
      <c r="M54" s="223"/>
      <c r="N54" s="223">
        <v>319</v>
      </c>
      <c r="O54" s="223"/>
      <c r="P54" s="223"/>
      <c r="Q54" s="223"/>
      <c r="R54" s="223"/>
      <c r="S54" s="202"/>
      <c r="U54" s="226">
        <v>0</v>
      </c>
      <c r="V54" s="226">
        <v>0</v>
      </c>
    </row>
    <row r="55" spans="2:27" x14ac:dyDescent="0.25">
      <c r="B55" s="118"/>
      <c r="C55" s="227"/>
      <c r="D55" s="227"/>
      <c r="E55" s="227"/>
      <c r="F55" s="227"/>
      <c r="G55" s="227"/>
      <c r="H55" s="228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118"/>
      <c r="V55" s="230" t="s">
        <v>273</v>
      </c>
    </row>
    <row r="56" spans="2:27" x14ac:dyDescent="0.25">
      <c r="B56" s="118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231"/>
      <c r="P56" s="231"/>
      <c r="Q56" s="231"/>
      <c r="R56" s="231"/>
      <c r="S56" s="118"/>
    </row>
    <row r="57" spans="2:27" ht="15" customHeight="1" x14ac:dyDescent="0.25">
      <c r="B57" s="118"/>
      <c r="C57" s="144" t="s">
        <v>275</v>
      </c>
      <c r="D57" s="145"/>
      <c r="E57" s="145"/>
      <c r="F57" s="145"/>
      <c r="G57" s="146"/>
      <c r="H57" s="147" t="s">
        <v>219</v>
      </c>
      <c r="I57" s="232" t="s">
        <v>220</v>
      </c>
      <c r="J57" s="233">
        <v>43830</v>
      </c>
      <c r="K57" s="233"/>
      <c r="L57" s="233"/>
      <c r="M57" s="234"/>
      <c r="N57" s="235" t="s">
        <v>221</v>
      </c>
      <c r="O57" s="152">
        <v>43465</v>
      </c>
      <c r="P57" s="152"/>
      <c r="Q57" s="152"/>
      <c r="R57" s="153"/>
      <c r="S57" s="118"/>
    </row>
    <row r="58" spans="2:27" x14ac:dyDescent="0.25">
      <c r="B58" s="118"/>
      <c r="C58" s="154">
        <v>1</v>
      </c>
      <c r="D58" s="155"/>
      <c r="E58" s="155"/>
      <c r="F58" s="155"/>
      <c r="G58" s="156"/>
      <c r="H58" s="157"/>
      <c r="I58" s="236">
        <v>43830</v>
      </c>
      <c r="J58" s="237"/>
      <c r="K58" s="237"/>
      <c r="L58" s="237"/>
      <c r="M58" s="238"/>
      <c r="N58" s="239"/>
      <c r="O58" s="240"/>
      <c r="P58" s="241"/>
      <c r="Q58" s="242"/>
      <c r="R58" s="243"/>
      <c r="S58" s="118"/>
    </row>
    <row r="59" spans="2:27" x14ac:dyDescent="0.25">
      <c r="B59" s="118"/>
      <c r="C59" s="166">
        <v>1</v>
      </c>
      <c r="D59" s="167"/>
      <c r="E59" s="167"/>
      <c r="F59" s="167"/>
      <c r="G59" s="168"/>
      <c r="H59" s="169">
        <v>2</v>
      </c>
      <c r="I59" s="166">
        <v>3</v>
      </c>
      <c r="J59" s="167"/>
      <c r="K59" s="167"/>
      <c r="L59" s="167"/>
      <c r="M59" s="168"/>
      <c r="N59" s="166">
        <v>4</v>
      </c>
      <c r="O59" s="167"/>
      <c r="P59" s="167"/>
      <c r="Q59" s="167"/>
      <c r="R59" s="168"/>
      <c r="S59" s="118"/>
    </row>
    <row r="60" spans="2:27" x14ac:dyDescent="0.25">
      <c r="B60" s="118"/>
      <c r="C60" s="170" t="s">
        <v>276</v>
      </c>
      <c r="D60" s="171"/>
      <c r="E60" s="171"/>
      <c r="F60" s="171"/>
      <c r="G60" s="171"/>
      <c r="H60" s="211"/>
      <c r="I60" s="244"/>
      <c r="J60" s="244"/>
      <c r="K60" s="244"/>
      <c r="L60" s="244"/>
      <c r="M60" s="244"/>
      <c r="N60" s="244"/>
      <c r="O60" s="244"/>
      <c r="P60" s="244"/>
      <c r="Q60" s="244"/>
      <c r="R60" s="245"/>
      <c r="S60" s="118"/>
    </row>
    <row r="61" spans="2:27" ht="15" customHeight="1" x14ac:dyDescent="0.25">
      <c r="B61" s="118"/>
      <c r="C61" s="176" t="s">
        <v>277</v>
      </c>
      <c r="D61" s="177"/>
      <c r="E61" s="177"/>
      <c r="F61" s="177"/>
      <c r="G61" s="178"/>
      <c r="H61" s="179">
        <v>410</v>
      </c>
      <c r="I61" s="180">
        <v>162</v>
      </c>
      <c r="J61" s="181"/>
      <c r="K61" s="181"/>
      <c r="L61" s="181"/>
      <c r="M61" s="182"/>
      <c r="N61" s="180">
        <v>162</v>
      </c>
      <c r="O61" s="181"/>
      <c r="P61" s="181"/>
      <c r="Q61" s="181"/>
      <c r="R61" s="182"/>
      <c r="S61" s="118"/>
      <c r="U61" s="183" t="s">
        <v>278</v>
      </c>
    </row>
    <row r="62" spans="2:27" ht="15" customHeight="1" x14ac:dyDescent="0.25">
      <c r="B62" s="118"/>
      <c r="C62" s="132" t="s">
        <v>279</v>
      </c>
      <c r="D62" s="133"/>
      <c r="E62" s="133"/>
      <c r="F62" s="133"/>
      <c r="G62" s="134"/>
      <c r="H62" s="184">
        <v>420</v>
      </c>
      <c r="I62" s="246">
        <v>0</v>
      </c>
      <c r="J62" s="247"/>
      <c r="K62" s="247"/>
      <c r="L62" s="247"/>
      <c r="M62" s="248"/>
      <c r="N62" s="246">
        <v>0</v>
      </c>
      <c r="O62" s="247"/>
      <c r="P62" s="247"/>
      <c r="Q62" s="247"/>
      <c r="R62" s="248"/>
      <c r="S62" s="118"/>
      <c r="U62" s="183" t="s">
        <v>280</v>
      </c>
      <c r="V62" s="249"/>
      <c r="W62" s="249"/>
      <c r="X62" s="249"/>
      <c r="Y62" s="249"/>
      <c r="Z62" s="249"/>
      <c r="AA62" s="249"/>
    </row>
    <row r="63" spans="2:27" x14ac:dyDescent="0.25">
      <c r="B63" s="118"/>
      <c r="C63" s="132" t="s">
        <v>281</v>
      </c>
      <c r="D63" s="133"/>
      <c r="E63" s="133"/>
      <c r="F63" s="133"/>
      <c r="G63" s="134"/>
      <c r="H63" s="184">
        <v>430</v>
      </c>
      <c r="I63" s="246">
        <v>0</v>
      </c>
      <c r="J63" s="247"/>
      <c r="K63" s="247"/>
      <c r="L63" s="247"/>
      <c r="M63" s="248"/>
      <c r="N63" s="246">
        <v>0</v>
      </c>
      <c r="O63" s="247"/>
      <c r="P63" s="247"/>
      <c r="Q63" s="247"/>
      <c r="R63" s="248"/>
      <c r="S63" s="118"/>
      <c r="U63" s="197" t="s">
        <v>282</v>
      </c>
      <c r="V63" s="249"/>
      <c r="W63" s="249"/>
      <c r="X63" s="249"/>
      <c r="Y63" s="249"/>
      <c r="Z63" s="249"/>
      <c r="AA63" s="249"/>
    </row>
    <row r="64" spans="2:27" x14ac:dyDescent="0.25">
      <c r="B64" s="118"/>
      <c r="C64" s="132" t="s">
        <v>283</v>
      </c>
      <c r="D64" s="133"/>
      <c r="E64" s="133"/>
      <c r="F64" s="133"/>
      <c r="G64" s="134"/>
      <c r="H64" s="184">
        <v>440</v>
      </c>
      <c r="I64" s="185">
        <v>0</v>
      </c>
      <c r="J64" s="186"/>
      <c r="K64" s="186"/>
      <c r="L64" s="186"/>
      <c r="M64" s="187"/>
      <c r="N64" s="185">
        <v>0</v>
      </c>
      <c r="O64" s="186"/>
      <c r="P64" s="186"/>
      <c r="Q64" s="186"/>
      <c r="R64" s="187"/>
      <c r="S64" s="118"/>
      <c r="U64" s="183" t="s">
        <v>284</v>
      </c>
      <c r="V64" s="249"/>
      <c r="W64" s="249"/>
      <c r="X64" s="249"/>
      <c r="Y64" s="249"/>
      <c r="Z64" s="249"/>
      <c r="AA64" s="249"/>
    </row>
    <row r="65" spans="2:27" x14ac:dyDescent="0.25">
      <c r="B65" s="118"/>
      <c r="C65" s="132" t="s">
        <v>285</v>
      </c>
      <c r="D65" s="133"/>
      <c r="E65" s="133"/>
      <c r="F65" s="133"/>
      <c r="G65" s="134"/>
      <c r="H65" s="184">
        <v>450</v>
      </c>
      <c r="I65" s="185">
        <v>0</v>
      </c>
      <c r="J65" s="186"/>
      <c r="K65" s="186"/>
      <c r="L65" s="186"/>
      <c r="M65" s="187"/>
      <c r="N65" s="185">
        <v>0</v>
      </c>
      <c r="O65" s="186"/>
      <c r="P65" s="186"/>
      <c r="Q65" s="186"/>
      <c r="R65" s="187"/>
      <c r="S65" s="118"/>
      <c r="U65" s="183" t="s">
        <v>286</v>
      </c>
      <c r="V65" s="249"/>
      <c r="W65" s="249"/>
      <c r="X65" s="249"/>
      <c r="Y65" s="249"/>
      <c r="Z65" s="249"/>
      <c r="AA65" s="249"/>
    </row>
    <row r="66" spans="2:27" x14ac:dyDescent="0.25">
      <c r="B66" s="118"/>
      <c r="C66" s="132" t="s">
        <v>287</v>
      </c>
      <c r="D66" s="133"/>
      <c r="E66" s="133"/>
      <c r="F66" s="133"/>
      <c r="G66" s="134"/>
      <c r="H66" s="184">
        <v>460</v>
      </c>
      <c r="I66" s="185">
        <v>194</v>
      </c>
      <c r="J66" s="186"/>
      <c r="K66" s="186"/>
      <c r="L66" s="186"/>
      <c r="M66" s="187"/>
      <c r="N66" s="185">
        <v>155</v>
      </c>
      <c r="O66" s="186"/>
      <c r="P66" s="186"/>
      <c r="Q66" s="186"/>
      <c r="R66" s="187"/>
      <c r="S66" s="118"/>
      <c r="U66" s="197" t="s">
        <v>288</v>
      </c>
      <c r="V66" s="249"/>
      <c r="W66" s="249"/>
      <c r="X66" s="249"/>
      <c r="Y66" s="249"/>
      <c r="Z66" s="249"/>
      <c r="AA66" s="249"/>
    </row>
    <row r="67" spans="2:27" x14ac:dyDescent="0.25">
      <c r="B67" s="118"/>
      <c r="C67" s="132" t="s">
        <v>289</v>
      </c>
      <c r="D67" s="133"/>
      <c r="E67" s="133"/>
      <c r="F67" s="133"/>
      <c r="G67" s="134"/>
      <c r="H67" s="184">
        <v>470</v>
      </c>
      <c r="I67" s="185" t="s">
        <v>290</v>
      </c>
      <c r="J67" s="186"/>
      <c r="K67" s="186"/>
      <c r="L67" s="186"/>
      <c r="M67" s="187"/>
      <c r="N67" s="185">
        <v>0</v>
      </c>
      <c r="O67" s="186"/>
      <c r="P67" s="186"/>
      <c r="Q67" s="186"/>
      <c r="R67" s="187"/>
      <c r="S67" s="118"/>
      <c r="U67" s="183" t="s">
        <v>291</v>
      </c>
    </row>
    <row r="68" spans="2:27" x14ac:dyDescent="0.25">
      <c r="B68" s="118"/>
      <c r="C68" s="132" t="s">
        <v>292</v>
      </c>
      <c r="D68" s="133"/>
      <c r="E68" s="133"/>
      <c r="F68" s="133"/>
      <c r="G68" s="134"/>
      <c r="H68" s="184">
        <v>480</v>
      </c>
      <c r="I68" s="185">
        <v>0</v>
      </c>
      <c r="J68" s="186"/>
      <c r="K68" s="186"/>
      <c r="L68" s="186"/>
      <c r="M68" s="187"/>
      <c r="N68" s="185">
        <v>0</v>
      </c>
      <c r="O68" s="186"/>
      <c r="P68" s="186"/>
      <c r="Q68" s="186"/>
      <c r="R68" s="187"/>
      <c r="S68" s="118"/>
      <c r="U68" s="197" t="s">
        <v>293</v>
      </c>
    </row>
    <row r="69" spans="2:27" s="210" customFormat="1" ht="15.75" x14ac:dyDescent="0.25">
      <c r="B69" s="202"/>
      <c r="C69" s="250" t="s">
        <v>294</v>
      </c>
      <c r="D69" s="251"/>
      <c r="E69" s="251"/>
      <c r="F69" s="251"/>
      <c r="G69" s="252"/>
      <c r="H69" s="222">
        <v>490</v>
      </c>
      <c r="I69" s="253">
        <v>356</v>
      </c>
      <c r="J69" s="254"/>
      <c r="K69" s="254"/>
      <c r="L69" s="254"/>
      <c r="M69" s="255"/>
      <c r="N69" s="253">
        <v>317</v>
      </c>
      <c r="O69" s="254"/>
      <c r="P69" s="254"/>
      <c r="Q69" s="254"/>
      <c r="R69" s="255"/>
      <c r="S69" s="202"/>
    </row>
    <row r="70" spans="2:27" ht="15" customHeight="1" x14ac:dyDescent="0.25">
      <c r="B70" s="118"/>
      <c r="C70" s="170" t="s">
        <v>295</v>
      </c>
      <c r="D70" s="171"/>
      <c r="E70" s="171"/>
      <c r="F70" s="171"/>
      <c r="G70" s="171"/>
      <c r="H70" s="211"/>
      <c r="I70" s="212"/>
      <c r="J70" s="212"/>
      <c r="K70" s="212"/>
      <c r="L70" s="212"/>
      <c r="M70" s="212"/>
      <c r="N70" s="212"/>
      <c r="O70" s="212"/>
      <c r="P70" s="212"/>
      <c r="Q70" s="212"/>
      <c r="R70" s="213"/>
      <c r="S70" s="118"/>
    </row>
    <row r="71" spans="2:27" x14ac:dyDescent="0.25">
      <c r="B71" s="118"/>
      <c r="C71" s="132" t="s">
        <v>296</v>
      </c>
      <c r="D71" s="133"/>
      <c r="E71" s="133"/>
      <c r="F71" s="133"/>
      <c r="G71" s="134"/>
      <c r="H71" s="184">
        <v>510</v>
      </c>
      <c r="I71" s="185">
        <v>0</v>
      </c>
      <c r="J71" s="186"/>
      <c r="K71" s="186"/>
      <c r="L71" s="186"/>
      <c r="M71" s="187"/>
      <c r="N71" s="185">
        <v>0</v>
      </c>
      <c r="O71" s="186"/>
      <c r="P71" s="186"/>
      <c r="Q71" s="186"/>
      <c r="R71" s="187"/>
      <c r="S71" s="118"/>
      <c r="U71" s="183" t="s">
        <v>297</v>
      </c>
    </row>
    <row r="72" spans="2:27" x14ac:dyDescent="0.25">
      <c r="B72" s="118"/>
      <c r="C72" s="132" t="s">
        <v>298</v>
      </c>
      <c r="D72" s="133"/>
      <c r="E72" s="133"/>
      <c r="F72" s="133"/>
      <c r="G72" s="134"/>
      <c r="H72" s="184">
        <v>520</v>
      </c>
      <c r="I72" s="185">
        <v>0</v>
      </c>
      <c r="J72" s="186"/>
      <c r="K72" s="186"/>
      <c r="L72" s="186"/>
      <c r="M72" s="187"/>
      <c r="N72" s="185">
        <v>0</v>
      </c>
      <c r="O72" s="186"/>
      <c r="P72" s="186"/>
      <c r="Q72" s="186"/>
      <c r="R72" s="187"/>
      <c r="S72" s="118"/>
      <c r="U72" s="183" t="s">
        <v>299</v>
      </c>
    </row>
    <row r="73" spans="2:27" x14ac:dyDescent="0.25">
      <c r="B73" s="118"/>
      <c r="C73" s="132" t="s">
        <v>300</v>
      </c>
      <c r="D73" s="133"/>
      <c r="E73" s="133"/>
      <c r="F73" s="133"/>
      <c r="G73" s="134"/>
      <c r="H73" s="184">
        <v>530</v>
      </c>
      <c r="I73" s="185">
        <v>0</v>
      </c>
      <c r="J73" s="186"/>
      <c r="K73" s="186"/>
      <c r="L73" s="186"/>
      <c r="M73" s="187"/>
      <c r="N73" s="185">
        <v>0</v>
      </c>
      <c r="O73" s="186"/>
      <c r="P73" s="186"/>
      <c r="Q73" s="186"/>
      <c r="R73" s="187"/>
      <c r="S73" s="118"/>
      <c r="U73" s="197" t="s">
        <v>301</v>
      </c>
    </row>
    <row r="74" spans="2:27" x14ac:dyDescent="0.25">
      <c r="B74" s="118"/>
      <c r="C74" s="132" t="s">
        <v>302</v>
      </c>
      <c r="D74" s="133"/>
      <c r="E74" s="133"/>
      <c r="F74" s="133"/>
      <c r="G74" s="134"/>
      <c r="H74" s="184">
        <v>540</v>
      </c>
      <c r="I74" s="185">
        <v>0</v>
      </c>
      <c r="J74" s="186"/>
      <c r="K74" s="186"/>
      <c r="L74" s="186"/>
      <c r="M74" s="187"/>
      <c r="N74" s="185">
        <v>0</v>
      </c>
      <c r="O74" s="186"/>
      <c r="P74" s="186"/>
      <c r="Q74" s="186"/>
      <c r="R74" s="187"/>
      <c r="S74" s="118"/>
      <c r="U74" s="183" t="s">
        <v>303</v>
      </c>
    </row>
    <row r="75" spans="2:27" x14ac:dyDescent="0.25">
      <c r="B75" s="118"/>
      <c r="C75" s="132" t="s">
        <v>304</v>
      </c>
      <c r="D75" s="133"/>
      <c r="E75" s="133"/>
      <c r="F75" s="133"/>
      <c r="G75" s="134"/>
      <c r="H75" s="184">
        <v>550</v>
      </c>
      <c r="I75" s="185">
        <v>0</v>
      </c>
      <c r="J75" s="186"/>
      <c r="K75" s="186"/>
      <c r="L75" s="186"/>
      <c r="M75" s="187"/>
      <c r="N75" s="185">
        <v>0</v>
      </c>
      <c r="O75" s="186"/>
      <c r="P75" s="186"/>
      <c r="Q75" s="186"/>
      <c r="R75" s="187"/>
      <c r="S75" s="118"/>
      <c r="U75" s="183" t="s">
        <v>305</v>
      </c>
    </row>
    <row r="76" spans="2:27" x14ac:dyDescent="0.25">
      <c r="B76" s="118"/>
      <c r="C76" s="132" t="s">
        <v>306</v>
      </c>
      <c r="D76" s="133"/>
      <c r="E76" s="133"/>
      <c r="F76" s="133"/>
      <c r="G76" s="134"/>
      <c r="H76" s="184">
        <v>560</v>
      </c>
      <c r="I76" s="185">
        <v>0</v>
      </c>
      <c r="J76" s="186"/>
      <c r="K76" s="186"/>
      <c r="L76" s="186"/>
      <c r="M76" s="187"/>
      <c r="N76" s="185">
        <v>0</v>
      </c>
      <c r="O76" s="186"/>
      <c r="P76" s="186"/>
      <c r="Q76" s="186"/>
      <c r="R76" s="187"/>
      <c r="S76" s="118"/>
      <c r="U76" s="197"/>
    </row>
    <row r="77" spans="2:27" s="210" customFormat="1" ht="15.75" x14ac:dyDescent="0.25">
      <c r="B77" s="202"/>
      <c r="C77" s="250" t="s">
        <v>307</v>
      </c>
      <c r="D77" s="251"/>
      <c r="E77" s="251"/>
      <c r="F77" s="251"/>
      <c r="G77" s="252"/>
      <c r="H77" s="222">
        <v>590</v>
      </c>
      <c r="I77" s="253">
        <v>0</v>
      </c>
      <c r="J77" s="254"/>
      <c r="K77" s="254"/>
      <c r="L77" s="254"/>
      <c r="M77" s="255"/>
      <c r="N77" s="253">
        <v>0</v>
      </c>
      <c r="O77" s="254"/>
      <c r="P77" s="254"/>
      <c r="Q77" s="254"/>
      <c r="R77" s="255"/>
      <c r="S77" s="202"/>
    </row>
    <row r="78" spans="2:27" ht="15" customHeight="1" x14ac:dyDescent="0.25">
      <c r="B78" s="118"/>
      <c r="C78" s="170" t="s">
        <v>308</v>
      </c>
      <c r="D78" s="171"/>
      <c r="E78" s="171"/>
      <c r="F78" s="171"/>
      <c r="G78" s="171"/>
      <c r="H78" s="211"/>
      <c r="I78" s="212"/>
      <c r="J78" s="212"/>
      <c r="K78" s="212"/>
      <c r="L78" s="212"/>
      <c r="M78" s="212"/>
      <c r="N78" s="212"/>
      <c r="O78" s="212"/>
      <c r="P78" s="212"/>
      <c r="Q78" s="212"/>
      <c r="R78" s="213"/>
      <c r="S78" s="118"/>
    </row>
    <row r="79" spans="2:27" x14ac:dyDescent="0.25">
      <c r="B79" s="118"/>
      <c r="C79" s="132" t="s">
        <v>309</v>
      </c>
      <c r="D79" s="133"/>
      <c r="E79" s="133"/>
      <c r="F79" s="133"/>
      <c r="G79" s="134"/>
      <c r="H79" s="184">
        <v>610</v>
      </c>
      <c r="I79" s="185">
        <v>0</v>
      </c>
      <c r="J79" s="186"/>
      <c r="K79" s="186"/>
      <c r="L79" s="186"/>
      <c r="M79" s="187"/>
      <c r="N79" s="185">
        <v>0</v>
      </c>
      <c r="O79" s="186"/>
      <c r="P79" s="186"/>
      <c r="Q79" s="186"/>
      <c r="R79" s="187"/>
      <c r="S79" s="118"/>
      <c r="U79" s="183" t="s">
        <v>310</v>
      </c>
    </row>
    <row r="80" spans="2:27" x14ac:dyDescent="0.25">
      <c r="B80" s="118"/>
      <c r="C80" s="132" t="s">
        <v>311</v>
      </c>
      <c r="D80" s="133"/>
      <c r="E80" s="133"/>
      <c r="F80" s="133"/>
      <c r="G80" s="134"/>
      <c r="H80" s="184">
        <v>620</v>
      </c>
      <c r="I80" s="185">
        <v>0</v>
      </c>
      <c r="J80" s="186"/>
      <c r="K80" s="186"/>
      <c r="L80" s="186"/>
      <c r="M80" s="187"/>
      <c r="N80" s="185">
        <v>0</v>
      </c>
      <c r="O80" s="186"/>
      <c r="P80" s="186"/>
      <c r="Q80" s="186"/>
      <c r="R80" s="187"/>
      <c r="S80" s="118"/>
      <c r="U80" s="183"/>
    </row>
    <row r="81" spans="2:22" x14ac:dyDescent="0.25">
      <c r="B81" s="118"/>
      <c r="C81" s="132" t="s">
        <v>312</v>
      </c>
      <c r="D81" s="133"/>
      <c r="E81" s="133"/>
      <c r="F81" s="133"/>
      <c r="G81" s="134"/>
      <c r="H81" s="184">
        <v>630</v>
      </c>
      <c r="I81" s="194">
        <v>4</v>
      </c>
      <c r="J81" s="195"/>
      <c r="K81" s="195"/>
      <c r="L81" s="195"/>
      <c r="M81" s="196"/>
      <c r="N81" s="194">
        <v>2</v>
      </c>
      <c r="O81" s="195"/>
      <c r="P81" s="195"/>
      <c r="Q81" s="195"/>
      <c r="R81" s="196"/>
      <c r="S81" s="118"/>
      <c r="U81" s="183"/>
    </row>
    <row r="82" spans="2:22" ht="15" customHeight="1" x14ac:dyDescent="0.25">
      <c r="B82" s="118"/>
      <c r="C82" s="188" t="s">
        <v>229</v>
      </c>
      <c r="D82" s="189"/>
      <c r="E82" s="189"/>
      <c r="F82" s="189"/>
      <c r="G82" s="189"/>
      <c r="H82" s="191"/>
      <c r="I82" s="193"/>
      <c r="J82" s="193"/>
      <c r="K82" s="193"/>
      <c r="L82" s="193"/>
      <c r="M82" s="193"/>
      <c r="N82" s="192"/>
      <c r="O82" s="193"/>
      <c r="P82" s="193"/>
      <c r="Q82" s="193"/>
      <c r="R82" s="198"/>
      <c r="S82" s="118"/>
      <c r="U82" s="217"/>
    </row>
    <row r="83" spans="2:22" ht="15" customHeight="1" x14ac:dyDescent="0.25">
      <c r="B83" s="118"/>
      <c r="C83" s="176" t="s">
        <v>313</v>
      </c>
      <c r="D83" s="177"/>
      <c r="E83" s="177"/>
      <c r="F83" s="177"/>
      <c r="G83" s="177"/>
      <c r="H83" s="179">
        <v>631</v>
      </c>
      <c r="I83" s="181">
        <v>1</v>
      </c>
      <c r="J83" s="181"/>
      <c r="K83" s="181"/>
      <c r="L83" s="181"/>
      <c r="M83" s="181"/>
      <c r="N83" s="180">
        <v>1</v>
      </c>
      <c r="O83" s="181"/>
      <c r="P83" s="181"/>
      <c r="Q83" s="181"/>
      <c r="R83" s="182"/>
      <c r="S83" s="118"/>
      <c r="U83" s="218" t="s">
        <v>314</v>
      </c>
    </row>
    <row r="84" spans="2:22" x14ac:dyDescent="0.25">
      <c r="B84" s="118"/>
      <c r="C84" s="132" t="s">
        <v>315</v>
      </c>
      <c r="D84" s="133"/>
      <c r="E84" s="133"/>
      <c r="F84" s="133"/>
      <c r="G84" s="134"/>
      <c r="H84" s="184">
        <v>632</v>
      </c>
      <c r="I84" s="185"/>
      <c r="J84" s="186"/>
      <c r="K84" s="186"/>
      <c r="L84" s="186"/>
      <c r="M84" s="187"/>
      <c r="N84" s="185">
        <v>0</v>
      </c>
      <c r="O84" s="186"/>
      <c r="P84" s="186"/>
      <c r="Q84" s="186"/>
      <c r="R84" s="187"/>
      <c r="S84" s="118"/>
      <c r="U84" s="183" t="s">
        <v>316</v>
      </c>
    </row>
    <row r="85" spans="2:22" x14ac:dyDescent="0.25">
      <c r="B85" s="118"/>
      <c r="C85" s="132" t="s">
        <v>317</v>
      </c>
      <c r="D85" s="133"/>
      <c r="E85" s="133"/>
      <c r="F85" s="133"/>
      <c r="G85" s="134"/>
      <c r="H85" s="184">
        <v>633</v>
      </c>
      <c r="I85" s="185">
        <v>1</v>
      </c>
      <c r="J85" s="186"/>
      <c r="K85" s="186"/>
      <c r="L85" s="186"/>
      <c r="M85" s="187"/>
      <c r="N85" s="185">
        <v>0</v>
      </c>
      <c r="O85" s="186"/>
      <c r="P85" s="186"/>
      <c r="Q85" s="186"/>
      <c r="R85" s="187"/>
      <c r="S85" s="118"/>
      <c r="U85" s="183" t="s">
        <v>318</v>
      </c>
    </row>
    <row r="86" spans="2:22" x14ac:dyDescent="0.25">
      <c r="B86" s="118"/>
      <c r="C86" s="132" t="s">
        <v>319</v>
      </c>
      <c r="D86" s="133"/>
      <c r="E86" s="133"/>
      <c r="F86" s="133"/>
      <c r="G86" s="134"/>
      <c r="H86" s="184">
        <v>634</v>
      </c>
      <c r="I86" s="185">
        <v>0</v>
      </c>
      <c r="J86" s="186"/>
      <c r="K86" s="186"/>
      <c r="L86" s="186"/>
      <c r="M86" s="187"/>
      <c r="N86" s="185">
        <v>0</v>
      </c>
      <c r="O86" s="186"/>
      <c r="P86" s="186"/>
      <c r="Q86" s="186"/>
      <c r="R86" s="187"/>
      <c r="S86" s="118"/>
      <c r="U86" s="183" t="s">
        <v>320</v>
      </c>
    </row>
    <row r="87" spans="2:22" x14ac:dyDescent="0.25">
      <c r="B87" s="118"/>
      <c r="C87" s="132" t="s">
        <v>321</v>
      </c>
      <c r="D87" s="133"/>
      <c r="E87" s="133"/>
      <c r="F87" s="133"/>
      <c r="G87" s="134"/>
      <c r="H87" s="184">
        <v>635</v>
      </c>
      <c r="I87" s="185">
        <v>1</v>
      </c>
      <c r="J87" s="186"/>
      <c r="K87" s="186"/>
      <c r="L87" s="186"/>
      <c r="M87" s="187"/>
      <c r="N87" s="185">
        <v>0</v>
      </c>
      <c r="O87" s="186"/>
      <c r="P87" s="186"/>
      <c r="Q87" s="186"/>
      <c r="R87" s="187"/>
      <c r="S87" s="118"/>
      <c r="U87" s="183" t="s">
        <v>322</v>
      </c>
    </row>
    <row r="88" spans="2:22" x14ac:dyDescent="0.25">
      <c r="B88" s="118"/>
      <c r="C88" s="132" t="s">
        <v>323</v>
      </c>
      <c r="D88" s="133"/>
      <c r="E88" s="133"/>
      <c r="F88" s="133"/>
      <c r="G88" s="134"/>
      <c r="H88" s="184">
        <v>636</v>
      </c>
      <c r="I88" s="185">
        <v>0</v>
      </c>
      <c r="J88" s="186"/>
      <c r="K88" s="186"/>
      <c r="L88" s="186"/>
      <c r="M88" s="187"/>
      <c r="N88" s="185">
        <v>0</v>
      </c>
      <c r="O88" s="186"/>
      <c r="P88" s="186"/>
      <c r="Q88" s="186"/>
      <c r="R88" s="187"/>
      <c r="S88" s="118"/>
      <c r="U88" s="183" t="s">
        <v>299</v>
      </c>
    </row>
    <row r="89" spans="2:22" x14ac:dyDescent="0.25">
      <c r="B89" s="118"/>
      <c r="C89" s="132" t="s">
        <v>324</v>
      </c>
      <c r="D89" s="133"/>
      <c r="E89" s="133"/>
      <c r="F89" s="133"/>
      <c r="G89" s="134"/>
      <c r="H89" s="184">
        <v>637</v>
      </c>
      <c r="I89" s="185">
        <v>0</v>
      </c>
      <c r="J89" s="186"/>
      <c r="K89" s="186"/>
      <c r="L89" s="186"/>
      <c r="M89" s="187"/>
      <c r="N89" s="185">
        <v>0</v>
      </c>
      <c r="O89" s="186"/>
      <c r="P89" s="186"/>
      <c r="Q89" s="186"/>
      <c r="R89" s="187"/>
      <c r="S89" s="118"/>
      <c r="U89" s="183" t="s">
        <v>325</v>
      </c>
    </row>
    <row r="90" spans="2:22" x14ac:dyDescent="0.25">
      <c r="B90" s="118"/>
      <c r="C90" s="132" t="s">
        <v>326</v>
      </c>
      <c r="D90" s="133"/>
      <c r="E90" s="133"/>
      <c r="F90" s="133"/>
      <c r="G90" s="134"/>
      <c r="H90" s="184">
        <v>638</v>
      </c>
      <c r="I90" s="185">
        <v>1</v>
      </c>
      <c r="J90" s="186"/>
      <c r="K90" s="186"/>
      <c r="L90" s="186"/>
      <c r="M90" s="187"/>
      <c r="N90" s="185">
        <v>1</v>
      </c>
      <c r="O90" s="186"/>
      <c r="P90" s="186"/>
      <c r="Q90" s="186"/>
      <c r="R90" s="187"/>
      <c r="S90" s="118"/>
      <c r="U90" s="183" t="s">
        <v>327</v>
      </c>
    </row>
    <row r="91" spans="2:22" x14ac:dyDescent="0.25">
      <c r="B91" s="118"/>
      <c r="C91" s="132" t="s">
        <v>328</v>
      </c>
      <c r="D91" s="133"/>
      <c r="E91" s="133"/>
      <c r="F91" s="133"/>
      <c r="G91" s="134"/>
      <c r="H91" s="184">
        <v>640</v>
      </c>
      <c r="I91" s="185">
        <v>0</v>
      </c>
      <c r="J91" s="186"/>
      <c r="K91" s="186"/>
      <c r="L91" s="186"/>
      <c r="M91" s="187"/>
      <c r="N91" s="185">
        <v>0</v>
      </c>
      <c r="O91" s="186"/>
      <c r="P91" s="186"/>
      <c r="Q91" s="186"/>
      <c r="R91" s="187"/>
      <c r="S91" s="118"/>
      <c r="U91" s="183" t="s">
        <v>299</v>
      </c>
    </row>
    <row r="92" spans="2:22" x14ac:dyDescent="0.25">
      <c r="B92" s="118"/>
      <c r="C92" s="132" t="s">
        <v>302</v>
      </c>
      <c r="D92" s="133"/>
      <c r="E92" s="133"/>
      <c r="F92" s="133"/>
      <c r="G92" s="134"/>
      <c r="H92" s="184">
        <v>650</v>
      </c>
      <c r="I92" s="185">
        <v>0</v>
      </c>
      <c r="J92" s="186"/>
      <c r="K92" s="186"/>
      <c r="L92" s="186"/>
      <c r="M92" s="187"/>
      <c r="N92" s="185">
        <v>0</v>
      </c>
      <c r="O92" s="186"/>
      <c r="P92" s="186"/>
      <c r="Q92" s="186"/>
      <c r="R92" s="187"/>
      <c r="S92" s="118"/>
      <c r="U92" s="183" t="s">
        <v>303</v>
      </c>
    </row>
    <row r="93" spans="2:22" x14ac:dyDescent="0.25">
      <c r="B93" s="118"/>
      <c r="C93" s="132" t="s">
        <v>304</v>
      </c>
      <c r="D93" s="133"/>
      <c r="E93" s="133"/>
      <c r="F93" s="133"/>
      <c r="G93" s="134"/>
      <c r="H93" s="184">
        <v>660</v>
      </c>
      <c r="I93" s="185">
        <v>0</v>
      </c>
      <c r="J93" s="186"/>
      <c r="K93" s="186"/>
      <c r="L93" s="186"/>
      <c r="M93" s="187"/>
      <c r="N93" s="185">
        <v>0</v>
      </c>
      <c r="O93" s="186"/>
      <c r="P93" s="186"/>
      <c r="Q93" s="186"/>
      <c r="R93" s="187"/>
      <c r="S93" s="118"/>
      <c r="U93" s="183" t="s">
        <v>305</v>
      </c>
    </row>
    <row r="94" spans="2:22" x14ac:dyDescent="0.25">
      <c r="B94" s="118"/>
      <c r="C94" s="132" t="s">
        <v>329</v>
      </c>
      <c r="D94" s="133"/>
      <c r="E94" s="133"/>
      <c r="F94" s="133"/>
      <c r="G94" s="134"/>
      <c r="H94" s="184">
        <v>670</v>
      </c>
      <c r="I94" s="185">
        <v>0</v>
      </c>
      <c r="J94" s="186"/>
      <c r="K94" s="186"/>
      <c r="L94" s="186"/>
      <c r="M94" s="187"/>
      <c r="N94" s="185">
        <v>0</v>
      </c>
      <c r="O94" s="186"/>
      <c r="P94" s="186"/>
      <c r="Q94" s="186"/>
      <c r="R94" s="187"/>
      <c r="S94" s="118"/>
      <c r="U94" s="183"/>
    </row>
    <row r="95" spans="2:22" s="210" customFormat="1" ht="15.75" x14ac:dyDescent="0.25">
      <c r="B95" s="202"/>
      <c r="C95" s="221" t="s">
        <v>330</v>
      </c>
      <c r="D95" s="221"/>
      <c r="E95" s="221"/>
      <c r="F95" s="221"/>
      <c r="G95" s="221"/>
      <c r="H95" s="222">
        <v>690</v>
      </c>
      <c r="I95" s="223">
        <v>4</v>
      </c>
      <c r="J95" s="223"/>
      <c r="K95" s="223"/>
      <c r="L95" s="223"/>
      <c r="M95" s="223"/>
      <c r="N95" s="223">
        <v>2</v>
      </c>
      <c r="O95" s="223"/>
      <c r="P95" s="223"/>
      <c r="Q95" s="223"/>
      <c r="R95" s="223"/>
      <c r="S95" s="202"/>
      <c r="U95" s="224" t="s">
        <v>273</v>
      </c>
      <c r="V95" s="225"/>
    </row>
    <row r="96" spans="2:22" s="210" customFormat="1" ht="15.75" x14ac:dyDescent="0.25">
      <c r="B96" s="202"/>
      <c r="C96" s="221" t="s">
        <v>274</v>
      </c>
      <c r="D96" s="221"/>
      <c r="E96" s="221"/>
      <c r="F96" s="221"/>
      <c r="G96" s="221"/>
      <c r="H96" s="222">
        <v>700</v>
      </c>
      <c r="I96" s="223">
        <v>360</v>
      </c>
      <c r="J96" s="223"/>
      <c r="K96" s="223"/>
      <c r="L96" s="223"/>
      <c r="M96" s="223"/>
      <c r="N96" s="223">
        <v>319</v>
      </c>
      <c r="O96" s="223"/>
      <c r="P96" s="223"/>
      <c r="Q96" s="223"/>
      <c r="R96" s="223"/>
      <c r="S96" s="202"/>
      <c r="U96" s="226">
        <v>0</v>
      </c>
      <c r="V96" s="226">
        <v>0</v>
      </c>
    </row>
    <row r="97" spans="2:22" ht="15.75" customHeight="1" x14ac:dyDescent="0.25"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V97" s="230" t="s">
        <v>273</v>
      </c>
    </row>
    <row r="98" spans="2:22" x14ac:dyDescent="0.25">
      <c r="B98" s="118"/>
      <c r="C98" s="256" t="s">
        <v>77</v>
      </c>
      <c r="D98" s="256"/>
      <c r="E98" s="119"/>
      <c r="F98" s="257"/>
      <c r="G98" s="257"/>
      <c r="H98" s="119"/>
      <c r="I98" s="257" t="s">
        <v>197</v>
      </c>
      <c r="J98" s="257"/>
      <c r="K98" s="257"/>
      <c r="L98" s="257"/>
      <c r="M98" s="257"/>
      <c r="N98" s="257"/>
      <c r="O98" s="118"/>
      <c r="P98" s="118"/>
      <c r="Q98" s="118"/>
      <c r="R98" s="118"/>
      <c r="S98" s="118"/>
    </row>
    <row r="99" spans="2:22" s="262" customFormat="1" ht="12" x14ac:dyDescent="0.2">
      <c r="B99" s="258"/>
      <c r="C99" s="259" t="s">
        <v>331</v>
      </c>
      <c r="D99" s="259"/>
      <c r="E99" s="259"/>
      <c r="F99" s="260" t="s">
        <v>332</v>
      </c>
      <c r="G99" s="260"/>
      <c r="H99" s="261"/>
      <c r="I99" s="260" t="s">
        <v>333</v>
      </c>
      <c r="J99" s="260"/>
      <c r="K99" s="260"/>
      <c r="L99" s="260"/>
      <c r="M99" s="260"/>
      <c r="N99" s="260"/>
      <c r="O99" s="258"/>
      <c r="P99" s="258"/>
      <c r="Q99" s="258"/>
      <c r="R99" s="258"/>
      <c r="S99" s="258"/>
    </row>
    <row r="100" spans="2:22" x14ac:dyDescent="0.25">
      <c r="B100" s="118"/>
      <c r="C100" s="256"/>
      <c r="D100" s="256"/>
      <c r="E100" s="119"/>
      <c r="F100" s="263"/>
      <c r="G100" s="263"/>
      <c r="H100" s="231"/>
      <c r="I100" s="263"/>
      <c r="J100" s="263"/>
      <c r="K100" s="263"/>
      <c r="L100" s="263"/>
      <c r="M100" s="263"/>
      <c r="N100" s="263"/>
      <c r="O100" s="118"/>
      <c r="P100" s="118"/>
      <c r="Q100" s="118"/>
      <c r="R100" s="118"/>
      <c r="S100" s="118"/>
    </row>
    <row r="101" spans="2:22" x14ac:dyDescent="0.25">
      <c r="B101" s="118"/>
      <c r="C101" s="127"/>
      <c r="D101" s="127"/>
      <c r="E101" s="127"/>
      <c r="F101" s="260"/>
      <c r="G101" s="260"/>
      <c r="H101" s="261"/>
      <c r="I101" s="260"/>
      <c r="J101" s="260"/>
      <c r="K101" s="260"/>
      <c r="L101" s="260"/>
      <c r="M101" s="260"/>
      <c r="N101" s="260"/>
      <c r="O101" s="118"/>
      <c r="P101" s="118"/>
      <c r="Q101" s="118"/>
      <c r="R101" s="118"/>
      <c r="S101" s="118"/>
    </row>
    <row r="102" spans="2:22" x14ac:dyDescent="0.25">
      <c r="B102" s="118"/>
      <c r="C102" s="264">
        <v>43920</v>
      </c>
      <c r="D102" s="264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</row>
    <row r="103" spans="2:22" x14ac:dyDescent="0.25"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</row>
    <row r="104" spans="2:22" ht="6" customHeight="1" x14ac:dyDescent="0.25"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</row>
  </sheetData>
  <mergeCells count="267">
    <mergeCell ref="F101:G101"/>
    <mergeCell ref="I101:N101"/>
    <mergeCell ref="C102:D102"/>
    <mergeCell ref="C98:D98"/>
    <mergeCell ref="F98:G98"/>
    <mergeCell ref="I98:N98"/>
    <mergeCell ref="F99:G99"/>
    <mergeCell ref="I99:N99"/>
    <mergeCell ref="C100:D100"/>
    <mergeCell ref="F100:G100"/>
    <mergeCell ref="I100:N100"/>
    <mergeCell ref="C95:G95"/>
    <mergeCell ref="I95:M95"/>
    <mergeCell ref="N95:R95"/>
    <mergeCell ref="C96:G96"/>
    <mergeCell ref="I96:M96"/>
    <mergeCell ref="N96:R96"/>
    <mergeCell ref="C93:G93"/>
    <mergeCell ref="I93:M93"/>
    <mergeCell ref="N93:R93"/>
    <mergeCell ref="C94:G94"/>
    <mergeCell ref="I94:M94"/>
    <mergeCell ref="N94:R94"/>
    <mergeCell ref="C91:G91"/>
    <mergeCell ref="I91:M91"/>
    <mergeCell ref="N91:R91"/>
    <mergeCell ref="C92:G92"/>
    <mergeCell ref="I92:M92"/>
    <mergeCell ref="N92:R92"/>
    <mergeCell ref="C89:G89"/>
    <mergeCell ref="I89:M89"/>
    <mergeCell ref="N89:R89"/>
    <mergeCell ref="C90:G90"/>
    <mergeCell ref="I90:M90"/>
    <mergeCell ref="N90:R90"/>
    <mergeCell ref="C87:G87"/>
    <mergeCell ref="I87:M87"/>
    <mergeCell ref="N87:R87"/>
    <mergeCell ref="C88:G88"/>
    <mergeCell ref="I88:M88"/>
    <mergeCell ref="N88:R88"/>
    <mergeCell ref="C85:G85"/>
    <mergeCell ref="I85:M85"/>
    <mergeCell ref="N85:R85"/>
    <mergeCell ref="C86:G86"/>
    <mergeCell ref="I86:M86"/>
    <mergeCell ref="N86:R86"/>
    <mergeCell ref="C83:G83"/>
    <mergeCell ref="I83:M83"/>
    <mergeCell ref="N83:R83"/>
    <mergeCell ref="C84:G84"/>
    <mergeCell ref="I84:M84"/>
    <mergeCell ref="N84:R84"/>
    <mergeCell ref="C81:G81"/>
    <mergeCell ref="I81:M81"/>
    <mergeCell ref="N81:R81"/>
    <mergeCell ref="C82:G82"/>
    <mergeCell ref="I82:M82"/>
    <mergeCell ref="N82:R82"/>
    <mergeCell ref="C79:G79"/>
    <mergeCell ref="I79:M79"/>
    <mergeCell ref="N79:R79"/>
    <mergeCell ref="C80:G80"/>
    <mergeCell ref="I80:M80"/>
    <mergeCell ref="N80:R80"/>
    <mergeCell ref="C77:G77"/>
    <mergeCell ref="I77:M77"/>
    <mergeCell ref="N77:R77"/>
    <mergeCell ref="C78:G78"/>
    <mergeCell ref="I78:M78"/>
    <mergeCell ref="N78:R78"/>
    <mergeCell ref="C75:G75"/>
    <mergeCell ref="I75:M75"/>
    <mergeCell ref="N75:R75"/>
    <mergeCell ref="C76:G76"/>
    <mergeCell ref="I76:M76"/>
    <mergeCell ref="N76:R76"/>
    <mergeCell ref="C73:G73"/>
    <mergeCell ref="I73:M73"/>
    <mergeCell ref="N73:R73"/>
    <mergeCell ref="C74:G74"/>
    <mergeCell ref="I74:M74"/>
    <mergeCell ref="N74:R74"/>
    <mergeCell ref="C71:G71"/>
    <mergeCell ref="I71:M71"/>
    <mergeCell ref="N71:R71"/>
    <mergeCell ref="C72:G72"/>
    <mergeCell ref="I72:M72"/>
    <mergeCell ref="N72:R72"/>
    <mergeCell ref="C69:G69"/>
    <mergeCell ref="I69:M69"/>
    <mergeCell ref="N69:R69"/>
    <mergeCell ref="C70:G70"/>
    <mergeCell ref="I70:M70"/>
    <mergeCell ref="N70:R70"/>
    <mergeCell ref="C67:G67"/>
    <mergeCell ref="I67:M67"/>
    <mergeCell ref="N67:R67"/>
    <mergeCell ref="C68:G68"/>
    <mergeCell ref="I68:M68"/>
    <mergeCell ref="N68:R68"/>
    <mergeCell ref="C65:G65"/>
    <mergeCell ref="I65:M65"/>
    <mergeCell ref="N65:R65"/>
    <mergeCell ref="C66:G66"/>
    <mergeCell ref="I66:M66"/>
    <mergeCell ref="N66:R66"/>
    <mergeCell ref="C63:G63"/>
    <mergeCell ref="I63:M63"/>
    <mergeCell ref="N63:R63"/>
    <mergeCell ref="C64:G64"/>
    <mergeCell ref="I64:M64"/>
    <mergeCell ref="N64:R64"/>
    <mergeCell ref="C61:G61"/>
    <mergeCell ref="I61:M61"/>
    <mergeCell ref="N61:R61"/>
    <mergeCell ref="C62:G62"/>
    <mergeCell ref="I62:M62"/>
    <mergeCell ref="N62:R62"/>
    <mergeCell ref="C59:G59"/>
    <mergeCell ref="I59:M59"/>
    <mergeCell ref="N59:R59"/>
    <mergeCell ref="C60:G60"/>
    <mergeCell ref="I60:M60"/>
    <mergeCell ref="N60:R60"/>
    <mergeCell ref="C54:G54"/>
    <mergeCell ref="I54:M54"/>
    <mergeCell ref="N54:R54"/>
    <mergeCell ref="C56:N56"/>
    <mergeCell ref="C57:G58"/>
    <mergeCell ref="H57:H58"/>
    <mergeCell ref="J57:L57"/>
    <mergeCell ref="O57:R57"/>
    <mergeCell ref="I58:M58"/>
    <mergeCell ref="N58:O58"/>
    <mergeCell ref="U51:V51"/>
    <mergeCell ref="C52:G52"/>
    <mergeCell ref="I52:M52"/>
    <mergeCell ref="N52:R52"/>
    <mergeCell ref="C53:G53"/>
    <mergeCell ref="I53:M53"/>
    <mergeCell ref="N53:R53"/>
    <mergeCell ref="C50:G50"/>
    <mergeCell ref="I50:M50"/>
    <mergeCell ref="N50:R50"/>
    <mergeCell ref="C51:G51"/>
    <mergeCell ref="I51:M51"/>
    <mergeCell ref="N51:R51"/>
    <mergeCell ref="C48:G48"/>
    <mergeCell ref="I48:M48"/>
    <mergeCell ref="N48:R48"/>
    <mergeCell ref="C49:G49"/>
    <mergeCell ref="I49:M49"/>
    <mergeCell ref="N49:R49"/>
    <mergeCell ref="C46:G46"/>
    <mergeCell ref="I46:M46"/>
    <mergeCell ref="N46:R46"/>
    <mergeCell ref="C47:G47"/>
    <mergeCell ref="I47:M47"/>
    <mergeCell ref="N47:R47"/>
    <mergeCell ref="C44:G44"/>
    <mergeCell ref="I44:M44"/>
    <mergeCell ref="N44:R44"/>
    <mergeCell ref="C45:G45"/>
    <mergeCell ref="I45:M45"/>
    <mergeCell ref="N45:R45"/>
    <mergeCell ref="C42:G42"/>
    <mergeCell ref="I42:M42"/>
    <mergeCell ref="N42:R42"/>
    <mergeCell ref="C43:G43"/>
    <mergeCell ref="I43:M43"/>
    <mergeCell ref="N43:R43"/>
    <mergeCell ref="C40:G40"/>
    <mergeCell ref="I40:M40"/>
    <mergeCell ref="N40:R40"/>
    <mergeCell ref="C41:G41"/>
    <mergeCell ref="I41:M41"/>
    <mergeCell ref="N41:R41"/>
    <mergeCell ref="C38:G38"/>
    <mergeCell ref="I38:M38"/>
    <mergeCell ref="N38:R38"/>
    <mergeCell ref="C39:G39"/>
    <mergeCell ref="I39:M39"/>
    <mergeCell ref="N39:R39"/>
    <mergeCell ref="C36:G36"/>
    <mergeCell ref="I36:M36"/>
    <mergeCell ref="N36:R36"/>
    <mergeCell ref="C37:G37"/>
    <mergeCell ref="I37:M37"/>
    <mergeCell ref="N37:R37"/>
    <mergeCell ref="C34:G34"/>
    <mergeCell ref="I34:M34"/>
    <mergeCell ref="N34:R34"/>
    <mergeCell ref="C35:G35"/>
    <mergeCell ref="I35:M35"/>
    <mergeCell ref="N35:R35"/>
    <mergeCell ref="C32:G32"/>
    <mergeCell ref="I32:M32"/>
    <mergeCell ref="N32:R32"/>
    <mergeCell ref="C33:G33"/>
    <mergeCell ref="I33:M33"/>
    <mergeCell ref="N33:R33"/>
    <mergeCell ref="C30:G30"/>
    <mergeCell ref="I30:M30"/>
    <mergeCell ref="N30:R30"/>
    <mergeCell ref="C31:G31"/>
    <mergeCell ref="I31:M31"/>
    <mergeCell ref="N31:R31"/>
    <mergeCell ref="C28:G28"/>
    <mergeCell ref="I28:M28"/>
    <mergeCell ref="N28:R28"/>
    <mergeCell ref="C29:G29"/>
    <mergeCell ref="I29:M29"/>
    <mergeCell ref="N29:R29"/>
    <mergeCell ref="C26:G26"/>
    <mergeCell ref="I26:M26"/>
    <mergeCell ref="N26:R26"/>
    <mergeCell ref="C27:G27"/>
    <mergeCell ref="I27:M27"/>
    <mergeCell ref="N27:R27"/>
    <mergeCell ref="C24:G24"/>
    <mergeCell ref="I24:M24"/>
    <mergeCell ref="N24:R24"/>
    <mergeCell ref="C25:G25"/>
    <mergeCell ref="I25:M25"/>
    <mergeCell ref="N25:R25"/>
    <mergeCell ref="C22:G22"/>
    <mergeCell ref="I22:M22"/>
    <mergeCell ref="N22:R22"/>
    <mergeCell ref="C23:G23"/>
    <mergeCell ref="I23:M23"/>
    <mergeCell ref="N23:R23"/>
    <mergeCell ref="C20:G21"/>
    <mergeCell ref="H20:H21"/>
    <mergeCell ref="J20:L20"/>
    <mergeCell ref="O20:R20"/>
    <mergeCell ref="I21:M21"/>
    <mergeCell ref="N21:O21"/>
    <mergeCell ref="I16:M16"/>
    <mergeCell ref="N16:R16"/>
    <mergeCell ref="I17:M17"/>
    <mergeCell ref="N17:R17"/>
    <mergeCell ref="I18:M18"/>
    <mergeCell ref="N18:R18"/>
    <mergeCell ref="C12:E12"/>
    <mergeCell ref="F12:R12"/>
    <mergeCell ref="C13:E13"/>
    <mergeCell ref="F13:R13"/>
    <mergeCell ref="C14:E14"/>
    <mergeCell ref="F14:R14"/>
    <mergeCell ref="F8:R8"/>
    <mergeCell ref="C9:E9"/>
    <mergeCell ref="F9:R9"/>
    <mergeCell ref="C10:E10"/>
    <mergeCell ref="F10:R10"/>
    <mergeCell ref="C11:E11"/>
    <mergeCell ref="F11:R11"/>
    <mergeCell ref="C2:R2"/>
    <mergeCell ref="K3:S3"/>
    <mergeCell ref="W3:AA5"/>
    <mergeCell ref="C5:R5"/>
    <mergeCell ref="U5:V5"/>
    <mergeCell ref="G6:I6"/>
    <mergeCell ref="U6:V6"/>
    <mergeCell ref="W6:AA8"/>
    <mergeCell ref="C7:H7"/>
    <mergeCell ref="C8:E8"/>
  </mergeCells>
  <conditionalFormatting sqref="V54 V96">
    <cfRule type="expression" dxfId="27" priority="1" stopIfTrue="1">
      <formula>ABS($V$54)&gt;0.9</formula>
    </cfRule>
  </conditionalFormatting>
  <conditionalFormatting sqref="U54 U96">
    <cfRule type="expression" dxfId="26" priority="2" stopIfTrue="1">
      <formula>ABS($U$54)&gt;0.9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D67"/>
  <sheetViews>
    <sheetView zoomScale="120" zoomScaleNormal="120" workbookViewId="0">
      <selection activeCell="G6" sqref="G6:I6"/>
    </sheetView>
  </sheetViews>
  <sheetFormatPr defaultRowHeight="12.75" x14ac:dyDescent="0.2"/>
  <cols>
    <col min="1" max="2" width="0.85546875" style="361" customWidth="1"/>
    <col min="3" max="4" width="9.85546875" style="361" customWidth="1"/>
    <col min="5" max="5" width="15.7109375" style="361" customWidth="1"/>
    <col min="6" max="6" width="11.85546875" style="361" customWidth="1"/>
    <col min="7" max="8" width="2" style="361" customWidth="1"/>
    <col min="9" max="9" width="6.7109375" style="361" customWidth="1"/>
    <col min="10" max="10" width="2.85546875" style="361" customWidth="1"/>
    <col min="11" max="11" width="4.7109375" style="361" customWidth="1"/>
    <col min="12" max="12" width="3.42578125" style="361" customWidth="1"/>
    <col min="13" max="13" width="1.28515625" style="363" customWidth="1"/>
    <col min="14" max="14" width="8.28515625" style="361" customWidth="1"/>
    <col min="15" max="15" width="2.85546875" style="361" customWidth="1"/>
    <col min="16" max="16" width="4.7109375" style="361" customWidth="1"/>
    <col min="17" max="17" width="3.42578125" style="361" customWidth="1"/>
    <col min="18" max="18" width="1.42578125" style="361" customWidth="1"/>
    <col min="19" max="19" width="8.28515625" style="361" customWidth="1"/>
    <col min="20" max="21" width="0.85546875" style="361" customWidth="1"/>
    <col min="22" max="22" width="12.140625" style="361" customWidth="1"/>
    <col min="23" max="23" width="4.140625" style="361" customWidth="1"/>
    <col min="24" max="256" width="9.140625" style="361"/>
    <col min="257" max="258" width="0.85546875" style="361" customWidth="1"/>
    <col min="259" max="260" width="9.85546875" style="361" customWidth="1"/>
    <col min="261" max="261" width="15.7109375" style="361" customWidth="1"/>
    <col min="262" max="262" width="11.85546875" style="361" customWidth="1"/>
    <col min="263" max="264" width="2" style="361" customWidth="1"/>
    <col min="265" max="265" width="6.7109375" style="361" customWidth="1"/>
    <col min="266" max="266" width="2.85546875" style="361" customWidth="1"/>
    <col min="267" max="267" width="4.7109375" style="361" customWidth="1"/>
    <col min="268" max="268" width="3.42578125" style="361" customWidth="1"/>
    <col min="269" max="269" width="1.28515625" style="361" customWidth="1"/>
    <col min="270" max="270" width="8.28515625" style="361" customWidth="1"/>
    <col min="271" max="271" width="2.85546875" style="361" customWidth="1"/>
    <col min="272" max="272" width="4.7109375" style="361" customWidth="1"/>
    <col min="273" max="273" width="3.42578125" style="361" customWidth="1"/>
    <col min="274" max="274" width="1.42578125" style="361" customWidth="1"/>
    <col min="275" max="275" width="8.28515625" style="361" customWidth="1"/>
    <col min="276" max="277" width="0.85546875" style="361" customWidth="1"/>
    <col min="278" max="278" width="12.140625" style="361" customWidth="1"/>
    <col min="279" max="279" width="4.140625" style="361" customWidth="1"/>
    <col min="280" max="512" width="9.140625" style="361"/>
    <col min="513" max="514" width="0.85546875" style="361" customWidth="1"/>
    <col min="515" max="516" width="9.85546875" style="361" customWidth="1"/>
    <col min="517" max="517" width="15.7109375" style="361" customWidth="1"/>
    <col min="518" max="518" width="11.85546875" style="361" customWidth="1"/>
    <col min="519" max="520" width="2" style="361" customWidth="1"/>
    <col min="521" max="521" width="6.7109375" style="361" customWidth="1"/>
    <col min="522" max="522" width="2.85546875" style="361" customWidth="1"/>
    <col min="523" max="523" width="4.7109375" style="361" customWidth="1"/>
    <col min="524" max="524" width="3.42578125" style="361" customWidth="1"/>
    <col min="525" max="525" width="1.28515625" style="361" customWidth="1"/>
    <col min="526" max="526" width="8.28515625" style="361" customWidth="1"/>
    <col min="527" max="527" width="2.85546875" style="361" customWidth="1"/>
    <col min="528" max="528" width="4.7109375" style="361" customWidth="1"/>
    <col min="529" max="529" width="3.42578125" style="361" customWidth="1"/>
    <col min="530" max="530" width="1.42578125" style="361" customWidth="1"/>
    <col min="531" max="531" width="8.28515625" style="361" customWidth="1"/>
    <col min="532" max="533" width="0.85546875" style="361" customWidth="1"/>
    <col min="534" max="534" width="12.140625" style="361" customWidth="1"/>
    <col min="535" max="535" width="4.140625" style="361" customWidth="1"/>
    <col min="536" max="768" width="9.140625" style="361"/>
    <col min="769" max="770" width="0.85546875" style="361" customWidth="1"/>
    <col min="771" max="772" width="9.85546875" style="361" customWidth="1"/>
    <col min="773" max="773" width="15.7109375" style="361" customWidth="1"/>
    <col min="774" max="774" width="11.85546875" style="361" customWidth="1"/>
    <col min="775" max="776" width="2" style="361" customWidth="1"/>
    <col min="777" max="777" width="6.7109375" style="361" customWidth="1"/>
    <col min="778" max="778" width="2.85546875" style="361" customWidth="1"/>
    <col min="779" max="779" width="4.7109375" style="361" customWidth="1"/>
    <col min="780" max="780" width="3.42578125" style="361" customWidth="1"/>
    <col min="781" max="781" width="1.28515625" style="361" customWidth="1"/>
    <col min="782" max="782" width="8.28515625" style="361" customWidth="1"/>
    <col min="783" max="783" width="2.85546875" style="361" customWidth="1"/>
    <col min="784" max="784" width="4.7109375" style="361" customWidth="1"/>
    <col min="785" max="785" width="3.42578125" style="361" customWidth="1"/>
    <col min="786" max="786" width="1.42578125" style="361" customWidth="1"/>
    <col min="787" max="787" width="8.28515625" style="361" customWidth="1"/>
    <col min="788" max="789" width="0.85546875" style="361" customWidth="1"/>
    <col min="790" max="790" width="12.140625" style="361" customWidth="1"/>
    <col min="791" max="791" width="4.140625" style="361" customWidth="1"/>
    <col min="792" max="1024" width="9.140625" style="361"/>
    <col min="1025" max="1026" width="0.85546875" style="361" customWidth="1"/>
    <col min="1027" max="1028" width="9.85546875" style="361" customWidth="1"/>
    <col min="1029" max="1029" width="15.7109375" style="361" customWidth="1"/>
    <col min="1030" max="1030" width="11.85546875" style="361" customWidth="1"/>
    <col min="1031" max="1032" width="2" style="361" customWidth="1"/>
    <col min="1033" max="1033" width="6.7109375" style="361" customWidth="1"/>
    <col min="1034" max="1034" width="2.85546875" style="361" customWidth="1"/>
    <col min="1035" max="1035" width="4.7109375" style="361" customWidth="1"/>
    <col min="1036" max="1036" width="3.42578125" style="361" customWidth="1"/>
    <col min="1037" max="1037" width="1.28515625" style="361" customWidth="1"/>
    <col min="1038" max="1038" width="8.28515625" style="361" customWidth="1"/>
    <col min="1039" max="1039" width="2.85546875" style="361" customWidth="1"/>
    <col min="1040" max="1040" width="4.7109375" style="361" customWidth="1"/>
    <col min="1041" max="1041" width="3.42578125" style="361" customWidth="1"/>
    <col min="1042" max="1042" width="1.42578125" style="361" customWidth="1"/>
    <col min="1043" max="1043" width="8.28515625" style="361" customWidth="1"/>
    <col min="1044" max="1045" width="0.85546875" style="361" customWidth="1"/>
    <col min="1046" max="1046" width="12.140625" style="361" customWidth="1"/>
    <col min="1047" max="1047" width="4.140625" style="361" customWidth="1"/>
    <col min="1048" max="1280" width="9.140625" style="361"/>
    <col min="1281" max="1282" width="0.85546875" style="361" customWidth="1"/>
    <col min="1283" max="1284" width="9.85546875" style="361" customWidth="1"/>
    <col min="1285" max="1285" width="15.7109375" style="361" customWidth="1"/>
    <col min="1286" max="1286" width="11.85546875" style="361" customWidth="1"/>
    <col min="1287" max="1288" width="2" style="361" customWidth="1"/>
    <col min="1289" max="1289" width="6.7109375" style="361" customWidth="1"/>
    <col min="1290" max="1290" width="2.85546875" style="361" customWidth="1"/>
    <col min="1291" max="1291" width="4.7109375" style="361" customWidth="1"/>
    <col min="1292" max="1292" width="3.42578125" style="361" customWidth="1"/>
    <col min="1293" max="1293" width="1.28515625" style="361" customWidth="1"/>
    <col min="1294" max="1294" width="8.28515625" style="361" customWidth="1"/>
    <col min="1295" max="1295" width="2.85546875" style="361" customWidth="1"/>
    <col min="1296" max="1296" width="4.7109375" style="361" customWidth="1"/>
    <col min="1297" max="1297" width="3.42578125" style="361" customWidth="1"/>
    <col min="1298" max="1298" width="1.42578125" style="361" customWidth="1"/>
    <col min="1299" max="1299" width="8.28515625" style="361" customWidth="1"/>
    <col min="1300" max="1301" width="0.85546875" style="361" customWidth="1"/>
    <col min="1302" max="1302" width="12.140625" style="361" customWidth="1"/>
    <col min="1303" max="1303" width="4.140625" style="361" customWidth="1"/>
    <col min="1304" max="1536" width="9.140625" style="361"/>
    <col min="1537" max="1538" width="0.85546875" style="361" customWidth="1"/>
    <col min="1539" max="1540" width="9.85546875" style="361" customWidth="1"/>
    <col min="1541" max="1541" width="15.7109375" style="361" customWidth="1"/>
    <col min="1542" max="1542" width="11.85546875" style="361" customWidth="1"/>
    <col min="1543" max="1544" width="2" style="361" customWidth="1"/>
    <col min="1545" max="1545" width="6.7109375" style="361" customWidth="1"/>
    <col min="1546" max="1546" width="2.85546875" style="361" customWidth="1"/>
    <col min="1547" max="1547" width="4.7109375" style="361" customWidth="1"/>
    <col min="1548" max="1548" width="3.42578125" style="361" customWidth="1"/>
    <col min="1549" max="1549" width="1.28515625" style="361" customWidth="1"/>
    <col min="1550" max="1550" width="8.28515625" style="361" customWidth="1"/>
    <col min="1551" max="1551" width="2.85546875" style="361" customWidth="1"/>
    <col min="1552" max="1552" width="4.7109375" style="361" customWidth="1"/>
    <col min="1553" max="1553" width="3.42578125" style="361" customWidth="1"/>
    <col min="1554" max="1554" width="1.42578125" style="361" customWidth="1"/>
    <col min="1555" max="1555" width="8.28515625" style="361" customWidth="1"/>
    <col min="1556" max="1557" width="0.85546875" style="361" customWidth="1"/>
    <col min="1558" max="1558" width="12.140625" style="361" customWidth="1"/>
    <col min="1559" max="1559" width="4.140625" style="361" customWidth="1"/>
    <col min="1560" max="1792" width="9.140625" style="361"/>
    <col min="1793" max="1794" width="0.85546875" style="361" customWidth="1"/>
    <col min="1795" max="1796" width="9.85546875" style="361" customWidth="1"/>
    <col min="1797" max="1797" width="15.7109375" style="361" customWidth="1"/>
    <col min="1798" max="1798" width="11.85546875" style="361" customWidth="1"/>
    <col min="1799" max="1800" width="2" style="361" customWidth="1"/>
    <col min="1801" max="1801" width="6.7109375" style="361" customWidth="1"/>
    <col min="1802" max="1802" width="2.85546875" style="361" customWidth="1"/>
    <col min="1803" max="1803" width="4.7109375" style="361" customWidth="1"/>
    <col min="1804" max="1804" width="3.42578125" style="361" customWidth="1"/>
    <col min="1805" max="1805" width="1.28515625" style="361" customWidth="1"/>
    <col min="1806" max="1806" width="8.28515625" style="361" customWidth="1"/>
    <col min="1807" max="1807" width="2.85546875" style="361" customWidth="1"/>
    <col min="1808" max="1808" width="4.7109375" style="361" customWidth="1"/>
    <col min="1809" max="1809" width="3.42578125" style="361" customWidth="1"/>
    <col min="1810" max="1810" width="1.42578125" style="361" customWidth="1"/>
    <col min="1811" max="1811" width="8.28515625" style="361" customWidth="1"/>
    <col min="1812" max="1813" width="0.85546875" style="361" customWidth="1"/>
    <col min="1814" max="1814" width="12.140625" style="361" customWidth="1"/>
    <col min="1815" max="1815" width="4.140625" style="361" customWidth="1"/>
    <col min="1816" max="2048" width="9.140625" style="361"/>
    <col min="2049" max="2050" width="0.85546875" style="361" customWidth="1"/>
    <col min="2051" max="2052" width="9.85546875" style="361" customWidth="1"/>
    <col min="2053" max="2053" width="15.7109375" style="361" customWidth="1"/>
    <col min="2054" max="2054" width="11.85546875" style="361" customWidth="1"/>
    <col min="2055" max="2056" width="2" style="361" customWidth="1"/>
    <col min="2057" max="2057" width="6.7109375" style="361" customWidth="1"/>
    <col min="2058" max="2058" width="2.85546875" style="361" customWidth="1"/>
    <col min="2059" max="2059" width="4.7109375" style="361" customWidth="1"/>
    <col min="2060" max="2060" width="3.42578125" style="361" customWidth="1"/>
    <col min="2061" max="2061" width="1.28515625" style="361" customWidth="1"/>
    <col min="2062" max="2062" width="8.28515625" style="361" customWidth="1"/>
    <col min="2063" max="2063" width="2.85546875" style="361" customWidth="1"/>
    <col min="2064" max="2064" width="4.7109375" style="361" customWidth="1"/>
    <col min="2065" max="2065" width="3.42578125" style="361" customWidth="1"/>
    <col min="2066" max="2066" width="1.42578125" style="361" customWidth="1"/>
    <col min="2067" max="2067" width="8.28515625" style="361" customWidth="1"/>
    <col min="2068" max="2069" width="0.85546875" style="361" customWidth="1"/>
    <col min="2070" max="2070" width="12.140625" style="361" customWidth="1"/>
    <col min="2071" max="2071" width="4.140625" style="361" customWidth="1"/>
    <col min="2072" max="2304" width="9.140625" style="361"/>
    <col min="2305" max="2306" width="0.85546875" style="361" customWidth="1"/>
    <col min="2307" max="2308" width="9.85546875" style="361" customWidth="1"/>
    <col min="2309" max="2309" width="15.7109375" style="361" customWidth="1"/>
    <col min="2310" max="2310" width="11.85546875" style="361" customWidth="1"/>
    <col min="2311" max="2312" width="2" style="361" customWidth="1"/>
    <col min="2313" max="2313" width="6.7109375" style="361" customWidth="1"/>
    <col min="2314" max="2314" width="2.85546875" style="361" customWidth="1"/>
    <col min="2315" max="2315" width="4.7109375" style="361" customWidth="1"/>
    <col min="2316" max="2316" width="3.42578125" style="361" customWidth="1"/>
    <col min="2317" max="2317" width="1.28515625" style="361" customWidth="1"/>
    <col min="2318" max="2318" width="8.28515625" style="361" customWidth="1"/>
    <col min="2319" max="2319" width="2.85546875" style="361" customWidth="1"/>
    <col min="2320" max="2320" width="4.7109375" style="361" customWidth="1"/>
    <col min="2321" max="2321" width="3.42578125" style="361" customWidth="1"/>
    <col min="2322" max="2322" width="1.42578125" style="361" customWidth="1"/>
    <col min="2323" max="2323" width="8.28515625" style="361" customWidth="1"/>
    <col min="2324" max="2325" width="0.85546875" style="361" customWidth="1"/>
    <col min="2326" max="2326" width="12.140625" style="361" customWidth="1"/>
    <col min="2327" max="2327" width="4.140625" style="361" customWidth="1"/>
    <col min="2328" max="2560" width="9.140625" style="361"/>
    <col min="2561" max="2562" width="0.85546875" style="361" customWidth="1"/>
    <col min="2563" max="2564" width="9.85546875" style="361" customWidth="1"/>
    <col min="2565" max="2565" width="15.7109375" style="361" customWidth="1"/>
    <col min="2566" max="2566" width="11.85546875" style="361" customWidth="1"/>
    <col min="2567" max="2568" width="2" style="361" customWidth="1"/>
    <col min="2569" max="2569" width="6.7109375" style="361" customWidth="1"/>
    <col min="2570" max="2570" width="2.85546875" style="361" customWidth="1"/>
    <col min="2571" max="2571" width="4.7109375" style="361" customWidth="1"/>
    <col min="2572" max="2572" width="3.42578125" style="361" customWidth="1"/>
    <col min="2573" max="2573" width="1.28515625" style="361" customWidth="1"/>
    <col min="2574" max="2574" width="8.28515625" style="361" customWidth="1"/>
    <col min="2575" max="2575" width="2.85546875" style="361" customWidth="1"/>
    <col min="2576" max="2576" width="4.7109375" style="361" customWidth="1"/>
    <col min="2577" max="2577" width="3.42578125" style="361" customWidth="1"/>
    <col min="2578" max="2578" width="1.42578125" style="361" customWidth="1"/>
    <col min="2579" max="2579" width="8.28515625" style="361" customWidth="1"/>
    <col min="2580" max="2581" width="0.85546875" style="361" customWidth="1"/>
    <col min="2582" max="2582" width="12.140625" style="361" customWidth="1"/>
    <col min="2583" max="2583" width="4.140625" style="361" customWidth="1"/>
    <col min="2584" max="2816" width="9.140625" style="361"/>
    <col min="2817" max="2818" width="0.85546875" style="361" customWidth="1"/>
    <col min="2819" max="2820" width="9.85546875" style="361" customWidth="1"/>
    <col min="2821" max="2821" width="15.7109375" style="361" customWidth="1"/>
    <col min="2822" max="2822" width="11.85546875" style="361" customWidth="1"/>
    <col min="2823" max="2824" width="2" style="361" customWidth="1"/>
    <col min="2825" max="2825" width="6.7109375" style="361" customWidth="1"/>
    <col min="2826" max="2826" width="2.85546875" style="361" customWidth="1"/>
    <col min="2827" max="2827" width="4.7109375" style="361" customWidth="1"/>
    <col min="2828" max="2828" width="3.42578125" style="361" customWidth="1"/>
    <col min="2829" max="2829" width="1.28515625" style="361" customWidth="1"/>
    <col min="2830" max="2830" width="8.28515625" style="361" customWidth="1"/>
    <col min="2831" max="2831" width="2.85546875" style="361" customWidth="1"/>
    <col min="2832" max="2832" width="4.7109375" style="361" customWidth="1"/>
    <col min="2833" max="2833" width="3.42578125" style="361" customWidth="1"/>
    <col min="2834" max="2834" width="1.42578125" style="361" customWidth="1"/>
    <col min="2835" max="2835" width="8.28515625" style="361" customWidth="1"/>
    <col min="2836" max="2837" width="0.85546875" style="361" customWidth="1"/>
    <col min="2838" max="2838" width="12.140625" style="361" customWidth="1"/>
    <col min="2839" max="2839" width="4.140625" style="361" customWidth="1"/>
    <col min="2840" max="3072" width="9.140625" style="361"/>
    <col min="3073" max="3074" width="0.85546875" style="361" customWidth="1"/>
    <col min="3075" max="3076" width="9.85546875" style="361" customWidth="1"/>
    <col min="3077" max="3077" width="15.7109375" style="361" customWidth="1"/>
    <col min="3078" max="3078" width="11.85546875" style="361" customWidth="1"/>
    <col min="3079" max="3080" width="2" style="361" customWidth="1"/>
    <col min="3081" max="3081" width="6.7109375" style="361" customWidth="1"/>
    <col min="3082" max="3082" width="2.85546875" style="361" customWidth="1"/>
    <col min="3083" max="3083" width="4.7109375" style="361" customWidth="1"/>
    <col min="3084" max="3084" width="3.42578125" style="361" customWidth="1"/>
    <col min="3085" max="3085" width="1.28515625" style="361" customWidth="1"/>
    <col min="3086" max="3086" width="8.28515625" style="361" customWidth="1"/>
    <col min="3087" max="3087" width="2.85546875" style="361" customWidth="1"/>
    <col min="3088" max="3088" width="4.7109375" style="361" customWidth="1"/>
    <col min="3089" max="3089" width="3.42578125" style="361" customWidth="1"/>
    <col min="3090" max="3090" width="1.42578125" style="361" customWidth="1"/>
    <col min="3091" max="3091" width="8.28515625" style="361" customWidth="1"/>
    <col min="3092" max="3093" width="0.85546875" style="361" customWidth="1"/>
    <col min="3094" max="3094" width="12.140625" style="361" customWidth="1"/>
    <col min="3095" max="3095" width="4.140625" style="361" customWidth="1"/>
    <col min="3096" max="3328" width="9.140625" style="361"/>
    <col min="3329" max="3330" width="0.85546875" style="361" customWidth="1"/>
    <col min="3331" max="3332" width="9.85546875" style="361" customWidth="1"/>
    <col min="3333" max="3333" width="15.7109375" style="361" customWidth="1"/>
    <col min="3334" max="3334" width="11.85546875" style="361" customWidth="1"/>
    <col min="3335" max="3336" width="2" style="361" customWidth="1"/>
    <col min="3337" max="3337" width="6.7109375" style="361" customWidth="1"/>
    <col min="3338" max="3338" width="2.85546875" style="361" customWidth="1"/>
    <col min="3339" max="3339" width="4.7109375" style="361" customWidth="1"/>
    <col min="3340" max="3340" width="3.42578125" style="361" customWidth="1"/>
    <col min="3341" max="3341" width="1.28515625" style="361" customWidth="1"/>
    <col min="3342" max="3342" width="8.28515625" style="361" customWidth="1"/>
    <col min="3343" max="3343" width="2.85546875" style="361" customWidth="1"/>
    <col min="3344" max="3344" width="4.7109375" style="361" customWidth="1"/>
    <col min="3345" max="3345" width="3.42578125" style="361" customWidth="1"/>
    <col min="3346" max="3346" width="1.42578125" style="361" customWidth="1"/>
    <col min="3347" max="3347" width="8.28515625" style="361" customWidth="1"/>
    <col min="3348" max="3349" width="0.85546875" style="361" customWidth="1"/>
    <col min="3350" max="3350" width="12.140625" style="361" customWidth="1"/>
    <col min="3351" max="3351" width="4.140625" style="361" customWidth="1"/>
    <col min="3352" max="3584" width="9.140625" style="361"/>
    <col min="3585" max="3586" width="0.85546875" style="361" customWidth="1"/>
    <col min="3587" max="3588" width="9.85546875" style="361" customWidth="1"/>
    <col min="3589" max="3589" width="15.7109375" style="361" customWidth="1"/>
    <col min="3590" max="3590" width="11.85546875" style="361" customWidth="1"/>
    <col min="3591" max="3592" width="2" style="361" customWidth="1"/>
    <col min="3593" max="3593" width="6.7109375" style="361" customWidth="1"/>
    <col min="3594" max="3594" width="2.85546875" style="361" customWidth="1"/>
    <col min="3595" max="3595" width="4.7109375" style="361" customWidth="1"/>
    <col min="3596" max="3596" width="3.42578125" style="361" customWidth="1"/>
    <col min="3597" max="3597" width="1.28515625" style="361" customWidth="1"/>
    <col min="3598" max="3598" width="8.28515625" style="361" customWidth="1"/>
    <col min="3599" max="3599" width="2.85546875" style="361" customWidth="1"/>
    <col min="3600" max="3600" width="4.7109375" style="361" customWidth="1"/>
    <col min="3601" max="3601" width="3.42578125" style="361" customWidth="1"/>
    <col min="3602" max="3602" width="1.42578125" style="361" customWidth="1"/>
    <col min="3603" max="3603" width="8.28515625" style="361" customWidth="1"/>
    <col min="3604" max="3605" width="0.85546875" style="361" customWidth="1"/>
    <col min="3606" max="3606" width="12.140625" style="361" customWidth="1"/>
    <col min="3607" max="3607" width="4.140625" style="361" customWidth="1"/>
    <col min="3608" max="3840" width="9.140625" style="361"/>
    <col min="3841" max="3842" width="0.85546875" style="361" customWidth="1"/>
    <col min="3843" max="3844" width="9.85546875" style="361" customWidth="1"/>
    <col min="3845" max="3845" width="15.7109375" style="361" customWidth="1"/>
    <col min="3846" max="3846" width="11.85546875" style="361" customWidth="1"/>
    <col min="3847" max="3848" width="2" style="361" customWidth="1"/>
    <col min="3849" max="3849" width="6.7109375" style="361" customWidth="1"/>
    <col min="3850" max="3850" width="2.85546875" style="361" customWidth="1"/>
    <col min="3851" max="3851" width="4.7109375" style="361" customWidth="1"/>
    <col min="3852" max="3852" width="3.42578125" style="361" customWidth="1"/>
    <col min="3853" max="3853" width="1.28515625" style="361" customWidth="1"/>
    <col min="3854" max="3854" width="8.28515625" style="361" customWidth="1"/>
    <col min="3855" max="3855" width="2.85546875" style="361" customWidth="1"/>
    <col min="3856" max="3856" width="4.7109375" style="361" customWidth="1"/>
    <col min="3857" max="3857" width="3.42578125" style="361" customWidth="1"/>
    <col min="3858" max="3858" width="1.42578125" style="361" customWidth="1"/>
    <col min="3859" max="3859" width="8.28515625" style="361" customWidth="1"/>
    <col min="3860" max="3861" width="0.85546875" style="361" customWidth="1"/>
    <col min="3862" max="3862" width="12.140625" style="361" customWidth="1"/>
    <col min="3863" max="3863" width="4.140625" style="361" customWidth="1"/>
    <col min="3864" max="4096" width="9.140625" style="361"/>
    <col min="4097" max="4098" width="0.85546875" style="361" customWidth="1"/>
    <col min="4099" max="4100" width="9.85546875" style="361" customWidth="1"/>
    <col min="4101" max="4101" width="15.7109375" style="361" customWidth="1"/>
    <col min="4102" max="4102" width="11.85546875" style="361" customWidth="1"/>
    <col min="4103" max="4104" width="2" style="361" customWidth="1"/>
    <col min="4105" max="4105" width="6.7109375" style="361" customWidth="1"/>
    <col min="4106" max="4106" width="2.85546875" style="361" customWidth="1"/>
    <col min="4107" max="4107" width="4.7109375" style="361" customWidth="1"/>
    <col min="4108" max="4108" width="3.42578125" style="361" customWidth="1"/>
    <col min="4109" max="4109" width="1.28515625" style="361" customWidth="1"/>
    <col min="4110" max="4110" width="8.28515625" style="361" customWidth="1"/>
    <col min="4111" max="4111" width="2.85546875" style="361" customWidth="1"/>
    <col min="4112" max="4112" width="4.7109375" style="361" customWidth="1"/>
    <col min="4113" max="4113" width="3.42578125" style="361" customWidth="1"/>
    <col min="4114" max="4114" width="1.42578125" style="361" customWidth="1"/>
    <col min="4115" max="4115" width="8.28515625" style="361" customWidth="1"/>
    <col min="4116" max="4117" width="0.85546875" style="361" customWidth="1"/>
    <col min="4118" max="4118" width="12.140625" style="361" customWidth="1"/>
    <col min="4119" max="4119" width="4.140625" style="361" customWidth="1"/>
    <col min="4120" max="4352" width="9.140625" style="361"/>
    <col min="4353" max="4354" width="0.85546875" style="361" customWidth="1"/>
    <col min="4355" max="4356" width="9.85546875" style="361" customWidth="1"/>
    <col min="4357" max="4357" width="15.7109375" style="361" customWidth="1"/>
    <col min="4358" max="4358" width="11.85546875" style="361" customWidth="1"/>
    <col min="4359" max="4360" width="2" style="361" customWidth="1"/>
    <col min="4361" max="4361" width="6.7109375" style="361" customWidth="1"/>
    <col min="4362" max="4362" width="2.85546875" style="361" customWidth="1"/>
    <col min="4363" max="4363" width="4.7109375" style="361" customWidth="1"/>
    <col min="4364" max="4364" width="3.42578125" style="361" customWidth="1"/>
    <col min="4365" max="4365" width="1.28515625" style="361" customWidth="1"/>
    <col min="4366" max="4366" width="8.28515625" style="361" customWidth="1"/>
    <col min="4367" max="4367" width="2.85546875" style="361" customWidth="1"/>
    <col min="4368" max="4368" width="4.7109375" style="361" customWidth="1"/>
    <col min="4369" max="4369" width="3.42578125" style="361" customWidth="1"/>
    <col min="4370" max="4370" width="1.42578125" style="361" customWidth="1"/>
    <col min="4371" max="4371" width="8.28515625" style="361" customWidth="1"/>
    <col min="4372" max="4373" width="0.85546875" style="361" customWidth="1"/>
    <col min="4374" max="4374" width="12.140625" style="361" customWidth="1"/>
    <col min="4375" max="4375" width="4.140625" style="361" customWidth="1"/>
    <col min="4376" max="4608" width="9.140625" style="361"/>
    <col min="4609" max="4610" width="0.85546875" style="361" customWidth="1"/>
    <col min="4611" max="4612" width="9.85546875" style="361" customWidth="1"/>
    <col min="4613" max="4613" width="15.7109375" style="361" customWidth="1"/>
    <col min="4614" max="4614" width="11.85546875" style="361" customWidth="1"/>
    <col min="4615" max="4616" width="2" style="361" customWidth="1"/>
    <col min="4617" max="4617" width="6.7109375" style="361" customWidth="1"/>
    <col min="4618" max="4618" width="2.85546875" style="361" customWidth="1"/>
    <col min="4619" max="4619" width="4.7109375" style="361" customWidth="1"/>
    <col min="4620" max="4620" width="3.42578125" style="361" customWidth="1"/>
    <col min="4621" max="4621" width="1.28515625" style="361" customWidth="1"/>
    <col min="4622" max="4622" width="8.28515625" style="361" customWidth="1"/>
    <col min="4623" max="4623" width="2.85546875" style="361" customWidth="1"/>
    <col min="4624" max="4624" width="4.7109375" style="361" customWidth="1"/>
    <col min="4625" max="4625" width="3.42578125" style="361" customWidth="1"/>
    <col min="4626" max="4626" width="1.42578125" style="361" customWidth="1"/>
    <col min="4627" max="4627" width="8.28515625" style="361" customWidth="1"/>
    <col min="4628" max="4629" width="0.85546875" style="361" customWidth="1"/>
    <col min="4630" max="4630" width="12.140625" style="361" customWidth="1"/>
    <col min="4631" max="4631" width="4.140625" style="361" customWidth="1"/>
    <col min="4632" max="4864" width="9.140625" style="361"/>
    <col min="4865" max="4866" width="0.85546875" style="361" customWidth="1"/>
    <col min="4867" max="4868" width="9.85546875" style="361" customWidth="1"/>
    <col min="4869" max="4869" width="15.7109375" style="361" customWidth="1"/>
    <col min="4870" max="4870" width="11.85546875" style="361" customWidth="1"/>
    <col min="4871" max="4872" width="2" style="361" customWidth="1"/>
    <col min="4873" max="4873" width="6.7109375" style="361" customWidth="1"/>
    <col min="4874" max="4874" width="2.85546875" style="361" customWidth="1"/>
    <col min="4875" max="4875" width="4.7109375" style="361" customWidth="1"/>
    <col min="4876" max="4876" width="3.42578125" style="361" customWidth="1"/>
    <col min="4877" max="4877" width="1.28515625" style="361" customWidth="1"/>
    <col min="4878" max="4878" width="8.28515625" style="361" customWidth="1"/>
    <col min="4879" max="4879" width="2.85546875" style="361" customWidth="1"/>
    <col min="4880" max="4880" width="4.7109375" style="361" customWidth="1"/>
    <col min="4881" max="4881" width="3.42578125" style="361" customWidth="1"/>
    <col min="4882" max="4882" width="1.42578125" style="361" customWidth="1"/>
    <col min="4883" max="4883" width="8.28515625" style="361" customWidth="1"/>
    <col min="4884" max="4885" width="0.85546875" style="361" customWidth="1"/>
    <col min="4886" max="4886" width="12.140625" style="361" customWidth="1"/>
    <col min="4887" max="4887" width="4.140625" style="361" customWidth="1"/>
    <col min="4888" max="5120" width="9.140625" style="361"/>
    <col min="5121" max="5122" width="0.85546875" style="361" customWidth="1"/>
    <col min="5123" max="5124" width="9.85546875" style="361" customWidth="1"/>
    <col min="5125" max="5125" width="15.7109375" style="361" customWidth="1"/>
    <col min="5126" max="5126" width="11.85546875" style="361" customWidth="1"/>
    <col min="5127" max="5128" width="2" style="361" customWidth="1"/>
    <col min="5129" max="5129" width="6.7109375" style="361" customWidth="1"/>
    <col min="5130" max="5130" width="2.85546875" style="361" customWidth="1"/>
    <col min="5131" max="5131" width="4.7109375" style="361" customWidth="1"/>
    <col min="5132" max="5132" width="3.42578125" style="361" customWidth="1"/>
    <col min="5133" max="5133" width="1.28515625" style="361" customWidth="1"/>
    <col min="5134" max="5134" width="8.28515625" style="361" customWidth="1"/>
    <col min="5135" max="5135" width="2.85546875" style="361" customWidth="1"/>
    <col min="5136" max="5136" width="4.7109375" style="361" customWidth="1"/>
    <col min="5137" max="5137" width="3.42578125" style="361" customWidth="1"/>
    <col min="5138" max="5138" width="1.42578125" style="361" customWidth="1"/>
    <col min="5139" max="5139" width="8.28515625" style="361" customWidth="1"/>
    <col min="5140" max="5141" width="0.85546875" style="361" customWidth="1"/>
    <col min="5142" max="5142" width="12.140625" style="361" customWidth="1"/>
    <col min="5143" max="5143" width="4.140625" style="361" customWidth="1"/>
    <col min="5144" max="5376" width="9.140625" style="361"/>
    <col min="5377" max="5378" width="0.85546875" style="361" customWidth="1"/>
    <col min="5379" max="5380" width="9.85546875" style="361" customWidth="1"/>
    <col min="5381" max="5381" width="15.7109375" style="361" customWidth="1"/>
    <col min="5382" max="5382" width="11.85546875" style="361" customWidth="1"/>
    <col min="5383" max="5384" width="2" style="361" customWidth="1"/>
    <col min="5385" max="5385" width="6.7109375" style="361" customWidth="1"/>
    <col min="5386" max="5386" width="2.85546875" style="361" customWidth="1"/>
    <col min="5387" max="5387" width="4.7109375" style="361" customWidth="1"/>
    <col min="5388" max="5388" width="3.42578125" style="361" customWidth="1"/>
    <col min="5389" max="5389" width="1.28515625" style="361" customWidth="1"/>
    <col min="5390" max="5390" width="8.28515625" style="361" customWidth="1"/>
    <col min="5391" max="5391" width="2.85546875" style="361" customWidth="1"/>
    <col min="5392" max="5392" width="4.7109375" style="361" customWidth="1"/>
    <col min="5393" max="5393" width="3.42578125" style="361" customWidth="1"/>
    <col min="5394" max="5394" width="1.42578125" style="361" customWidth="1"/>
    <col min="5395" max="5395" width="8.28515625" style="361" customWidth="1"/>
    <col min="5396" max="5397" width="0.85546875" style="361" customWidth="1"/>
    <col min="5398" max="5398" width="12.140625" style="361" customWidth="1"/>
    <col min="5399" max="5399" width="4.140625" style="361" customWidth="1"/>
    <col min="5400" max="5632" width="9.140625" style="361"/>
    <col min="5633" max="5634" width="0.85546875" style="361" customWidth="1"/>
    <col min="5635" max="5636" width="9.85546875" style="361" customWidth="1"/>
    <col min="5637" max="5637" width="15.7109375" style="361" customWidth="1"/>
    <col min="5638" max="5638" width="11.85546875" style="361" customWidth="1"/>
    <col min="5639" max="5640" width="2" style="361" customWidth="1"/>
    <col min="5641" max="5641" width="6.7109375" style="361" customWidth="1"/>
    <col min="5642" max="5642" width="2.85546875" style="361" customWidth="1"/>
    <col min="5643" max="5643" width="4.7109375" style="361" customWidth="1"/>
    <col min="5644" max="5644" width="3.42578125" style="361" customWidth="1"/>
    <col min="5645" max="5645" width="1.28515625" style="361" customWidth="1"/>
    <col min="5646" max="5646" width="8.28515625" style="361" customWidth="1"/>
    <col min="5647" max="5647" width="2.85546875" style="361" customWidth="1"/>
    <col min="5648" max="5648" width="4.7109375" style="361" customWidth="1"/>
    <col min="5649" max="5649" width="3.42578125" style="361" customWidth="1"/>
    <col min="5650" max="5650" width="1.42578125" style="361" customWidth="1"/>
    <col min="5651" max="5651" width="8.28515625" style="361" customWidth="1"/>
    <col min="5652" max="5653" width="0.85546875" style="361" customWidth="1"/>
    <col min="5654" max="5654" width="12.140625" style="361" customWidth="1"/>
    <col min="5655" max="5655" width="4.140625" style="361" customWidth="1"/>
    <col min="5656" max="5888" width="9.140625" style="361"/>
    <col min="5889" max="5890" width="0.85546875" style="361" customWidth="1"/>
    <col min="5891" max="5892" width="9.85546875" style="361" customWidth="1"/>
    <col min="5893" max="5893" width="15.7109375" style="361" customWidth="1"/>
    <col min="5894" max="5894" width="11.85546875" style="361" customWidth="1"/>
    <col min="5895" max="5896" width="2" style="361" customWidth="1"/>
    <col min="5897" max="5897" width="6.7109375" style="361" customWidth="1"/>
    <col min="5898" max="5898" width="2.85546875" style="361" customWidth="1"/>
    <col min="5899" max="5899" width="4.7109375" style="361" customWidth="1"/>
    <col min="5900" max="5900" width="3.42578125" style="361" customWidth="1"/>
    <col min="5901" max="5901" width="1.28515625" style="361" customWidth="1"/>
    <col min="5902" max="5902" width="8.28515625" style="361" customWidth="1"/>
    <col min="5903" max="5903" width="2.85546875" style="361" customWidth="1"/>
    <col min="5904" max="5904" width="4.7109375" style="361" customWidth="1"/>
    <col min="5905" max="5905" width="3.42578125" style="361" customWidth="1"/>
    <col min="5906" max="5906" width="1.42578125" style="361" customWidth="1"/>
    <col min="5907" max="5907" width="8.28515625" style="361" customWidth="1"/>
    <col min="5908" max="5909" width="0.85546875" style="361" customWidth="1"/>
    <col min="5910" max="5910" width="12.140625" style="361" customWidth="1"/>
    <col min="5911" max="5911" width="4.140625" style="361" customWidth="1"/>
    <col min="5912" max="6144" width="9.140625" style="361"/>
    <col min="6145" max="6146" width="0.85546875" style="361" customWidth="1"/>
    <col min="6147" max="6148" width="9.85546875" style="361" customWidth="1"/>
    <col min="6149" max="6149" width="15.7109375" style="361" customWidth="1"/>
    <col min="6150" max="6150" width="11.85546875" style="361" customWidth="1"/>
    <col min="6151" max="6152" width="2" style="361" customWidth="1"/>
    <col min="6153" max="6153" width="6.7109375" style="361" customWidth="1"/>
    <col min="6154" max="6154" width="2.85546875" style="361" customWidth="1"/>
    <col min="6155" max="6155" width="4.7109375" style="361" customWidth="1"/>
    <col min="6156" max="6156" width="3.42578125" style="361" customWidth="1"/>
    <col min="6157" max="6157" width="1.28515625" style="361" customWidth="1"/>
    <col min="6158" max="6158" width="8.28515625" style="361" customWidth="1"/>
    <col min="6159" max="6159" width="2.85546875" style="361" customWidth="1"/>
    <col min="6160" max="6160" width="4.7109375" style="361" customWidth="1"/>
    <col min="6161" max="6161" width="3.42578125" style="361" customWidth="1"/>
    <col min="6162" max="6162" width="1.42578125" style="361" customWidth="1"/>
    <col min="6163" max="6163" width="8.28515625" style="361" customWidth="1"/>
    <col min="6164" max="6165" width="0.85546875" style="361" customWidth="1"/>
    <col min="6166" max="6166" width="12.140625" style="361" customWidth="1"/>
    <col min="6167" max="6167" width="4.140625" style="361" customWidth="1"/>
    <col min="6168" max="6400" width="9.140625" style="361"/>
    <col min="6401" max="6402" width="0.85546875" style="361" customWidth="1"/>
    <col min="6403" max="6404" width="9.85546875" style="361" customWidth="1"/>
    <col min="6405" max="6405" width="15.7109375" style="361" customWidth="1"/>
    <col min="6406" max="6406" width="11.85546875" style="361" customWidth="1"/>
    <col min="6407" max="6408" width="2" style="361" customWidth="1"/>
    <col min="6409" max="6409" width="6.7109375" style="361" customWidth="1"/>
    <col min="6410" max="6410" width="2.85546875" style="361" customWidth="1"/>
    <col min="6411" max="6411" width="4.7109375" style="361" customWidth="1"/>
    <col min="6412" max="6412" width="3.42578125" style="361" customWidth="1"/>
    <col min="6413" max="6413" width="1.28515625" style="361" customWidth="1"/>
    <col min="6414" max="6414" width="8.28515625" style="361" customWidth="1"/>
    <col min="6415" max="6415" width="2.85546875" style="361" customWidth="1"/>
    <col min="6416" max="6416" width="4.7109375" style="361" customWidth="1"/>
    <col min="6417" max="6417" width="3.42578125" style="361" customWidth="1"/>
    <col min="6418" max="6418" width="1.42578125" style="361" customWidth="1"/>
    <col min="6419" max="6419" width="8.28515625" style="361" customWidth="1"/>
    <col min="6420" max="6421" width="0.85546875" style="361" customWidth="1"/>
    <col min="6422" max="6422" width="12.140625" style="361" customWidth="1"/>
    <col min="6423" max="6423" width="4.140625" style="361" customWidth="1"/>
    <col min="6424" max="6656" width="9.140625" style="361"/>
    <col min="6657" max="6658" width="0.85546875" style="361" customWidth="1"/>
    <col min="6659" max="6660" width="9.85546875" style="361" customWidth="1"/>
    <col min="6661" max="6661" width="15.7109375" style="361" customWidth="1"/>
    <col min="6662" max="6662" width="11.85546875" style="361" customWidth="1"/>
    <col min="6663" max="6664" width="2" style="361" customWidth="1"/>
    <col min="6665" max="6665" width="6.7109375" style="361" customWidth="1"/>
    <col min="6666" max="6666" width="2.85546875" style="361" customWidth="1"/>
    <col min="6667" max="6667" width="4.7109375" style="361" customWidth="1"/>
    <col min="6668" max="6668" width="3.42578125" style="361" customWidth="1"/>
    <col min="6669" max="6669" width="1.28515625" style="361" customWidth="1"/>
    <col min="6670" max="6670" width="8.28515625" style="361" customWidth="1"/>
    <col min="6671" max="6671" width="2.85546875" style="361" customWidth="1"/>
    <col min="6672" max="6672" width="4.7109375" style="361" customWidth="1"/>
    <col min="6673" max="6673" width="3.42578125" style="361" customWidth="1"/>
    <col min="6674" max="6674" width="1.42578125" style="361" customWidth="1"/>
    <col min="6675" max="6675" width="8.28515625" style="361" customWidth="1"/>
    <col min="6676" max="6677" width="0.85546875" style="361" customWidth="1"/>
    <col min="6678" max="6678" width="12.140625" style="361" customWidth="1"/>
    <col min="6679" max="6679" width="4.140625" style="361" customWidth="1"/>
    <col min="6680" max="6912" width="9.140625" style="361"/>
    <col min="6913" max="6914" width="0.85546875" style="361" customWidth="1"/>
    <col min="6915" max="6916" width="9.85546875" style="361" customWidth="1"/>
    <col min="6917" max="6917" width="15.7109375" style="361" customWidth="1"/>
    <col min="6918" max="6918" width="11.85546875" style="361" customWidth="1"/>
    <col min="6919" max="6920" width="2" style="361" customWidth="1"/>
    <col min="6921" max="6921" width="6.7109375" style="361" customWidth="1"/>
    <col min="6922" max="6922" width="2.85546875" style="361" customWidth="1"/>
    <col min="6923" max="6923" width="4.7109375" style="361" customWidth="1"/>
    <col min="6924" max="6924" width="3.42578125" style="361" customWidth="1"/>
    <col min="6925" max="6925" width="1.28515625" style="361" customWidth="1"/>
    <col min="6926" max="6926" width="8.28515625" style="361" customWidth="1"/>
    <col min="6927" max="6927" width="2.85546875" style="361" customWidth="1"/>
    <col min="6928" max="6928" width="4.7109375" style="361" customWidth="1"/>
    <col min="6929" max="6929" width="3.42578125" style="361" customWidth="1"/>
    <col min="6930" max="6930" width="1.42578125" style="361" customWidth="1"/>
    <col min="6931" max="6931" width="8.28515625" style="361" customWidth="1"/>
    <col min="6932" max="6933" width="0.85546875" style="361" customWidth="1"/>
    <col min="6934" max="6934" width="12.140625" style="361" customWidth="1"/>
    <col min="6935" max="6935" width="4.140625" style="361" customWidth="1"/>
    <col min="6936" max="7168" width="9.140625" style="361"/>
    <col min="7169" max="7170" width="0.85546875" style="361" customWidth="1"/>
    <col min="7171" max="7172" width="9.85546875" style="361" customWidth="1"/>
    <col min="7173" max="7173" width="15.7109375" style="361" customWidth="1"/>
    <col min="7174" max="7174" width="11.85546875" style="361" customWidth="1"/>
    <col min="7175" max="7176" width="2" style="361" customWidth="1"/>
    <col min="7177" max="7177" width="6.7109375" style="361" customWidth="1"/>
    <col min="7178" max="7178" width="2.85546875" style="361" customWidth="1"/>
    <col min="7179" max="7179" width="4.7109375" style="361" customWidth="1"/>
    <col min="7180" max="7180" width="3.42578125" style="361" customWidth="1"/>
    <col min="7181" max="7181" width="1.28515625" style="361" customWidth="1"/>
    <col min="7182" max="7182" width="8.28515625" style="361" customWidth="1"/>
    <col min="7183" max="7183" width="2.85546875" style="361" customWidth="1"/>
    <col min="7184" max="7184" width="4.7109375" style="361" customWidth="1"/>
    <col min="7185" max="7185" width="3.42578125" style="361" customWidth="1"/>
    <col min="7186" max="7186" width="1.42578125" style="361" customWidth="1"/>
    <col min="7187" max="7187" width="8.28515625" style="361" customWidth="1"/>
    <col min="7188" max="7189" width="0.85546875" style="361" customWidth="1"/>
    <col min="7190" max="7190" width="12.140625" style="361" customWidth="1"/>
    <col min="7191" max="7191" width="4.140625" style="361" customWidth="1"/>
    <col min="7192" max="7424" width="9.140625" style="361"/>
    <col min="7425" max="7426" width="0.85546875" style="361" customWidth="1"/>
    <col min="7427" max="7428" width="9.85546875" style="361" customWidth="1"/>
    <col min="7429" max="7429" width="15.7109375" style="361" customWidth="1"/>
    <col min="7430" max="7430" width="11.85546875" style="361" customWidth="1"/>
    <col min="7431" max="7432" width="2" style="361" customWidth="1"/>
    <col min="7433" max="7433" width="6.7109375" style="361" customWidth="1"/>
    <col min="7434" max="7434" width="2.85546875" style="361" customWidth="1"/>
    <col min="7435" max="7435" width="4.7109375" style="361" customWidth="1"/>
    <col min="7436" max="7436" width="3.42578125" style="361" customWidth="1"/>
    <col min="7437" max="7437" width="1.28515625" style="361" customWidth="1"/>
    <col min="7438" max="7438" width="8.28515625" style="361" customWidth="1"/>
    <col min="7439" max="7439" width="2.85546875" style="361" customWidth="1"/>
    <col min="7440" max="7440" width="4.7109375" style="361" customWidth="1"/>
    <col min="7441" max="7441" width="3.42578125" style="361" customWidth="1"/>
    <col min="7442" max="7442" width="1.42578125" style="361" customWidth="1"/>
    <col min="7443" max="7443" width="8.28515625" style="361" customWidth="1"/>
    <col min="7444" max="7445" width="0.85546875" style="361" customWidth="1"/>
    <col min="7446" max="7446" width="12.140625" style="361" customWidth="1"/>
    <col min="7447" max="7447" width="4.140625" style="361" customWidth="1"/>
    <col min="7448" max="7680" width="9.140625" style="361"/>
    <col min="7681" max="7682" width="0.85546875" style="361" customWidth="1"/>
    <col min="7683" max="7684" width="9.85546875" style="361" customWidth="1"/>
    <col min="7685" max="7685" width="15.7109375" style="361" customWidth="1"/>
    <col min="7686" max="7686" width="11.85546875" style="361" customWidth="1"/>
    <col min="7687" max="7688" width="2" style="361" customWidth="1"/>
    <col min="7689" max="7689" width="6.7109375" style="361" customWidth="1"/>
    <col min="7690" max="7690" width="2.85546875" style="361" customWidth="1"/>
    <col min="7691" max="7691" width="4.7109375" style="361" customWidth="1"/>
    <col min="7692" max="7692" width="3.42578125" style="361" customWidth="1"/>
    <col min="7693" max="7693" width="1.28515625" style="361" customWidth="1"/>
    <col min="7694" max="7694" width="8.28515625" style="361" customWidth="1"/>
    <col min="7695" max="7695" width="2.85546875" style="361" customWidth="1"/>
    <col min="7696" max="7696" width="4.7109375" style="361" customWidth="1"/>
    <col min="7697" max="7697" width="3.42578125" style="361" customWidth="1"/>
    <col min="7698" max="7698" width="1.42578125" style="361" customWidth="1"/>
    <col min="7699" max="7699" width="8.28515625" style="361" customWidth="1"/>
    <col min="7700" max="7701" width="0.85546875" style="361" customWidth="1"/>
    <col min="7702" max="7702" width="12.140625" style="361" customWidth="1"/>
    <col min="7703" max="7703" width="4.140625" style="361" customWidth="1"/>
    <col min="7704" max="7936" width="9.140625" style="361"/>
    <col min="7937" max="7938" width="0.85546875" style="361" customWidth="1"/>
    <col min="7939" max="7940" width="9.85546875" style="361" customWidth="1"/>
    <col min="7941" max="7941" width="15.7109375" style="361" customWidth="1"/>
    <col min="7942" max="7942" width="11.85546875" style="361" customWidth="1"/>
    <col min="7943" max="7944" width="2" style="361" customWidth="1"/>
    <col min="7945" max="7945" width="6.7109375" style="361" customWidth="1"/>
    <col min="7946" max="7946" width="2.85546875" style="361" customWidth="1"/>
    <col min="7947" max="7947" width="4.7109375" style="361" customWidth="1"/>
    <col min="7948" max="7948" width="3.42578125" style="361" customWidth="1"/>
    <col min="7949" max="7949" width="1.28515625" style="361" customWidth="1"/>
    <col min="7950" max="7950" width="8.28515625" style="361" customWidth="1"/>
    <col min="7951" max="7951" width="2.85546875" style="361" customWidth="1"/>
    <col min="7952" max="7952" width="4.7109375" style="361" customWidth="1"/>
    <col min="7953" max="7953" width="3.42578125" style="361" customWidth="1"/>
    <col min="7954" max="7954" width="1.42578125" style="361" customWidth="1"/>
    <col min="7955" max="7955" width="8.28515625" style="361" customWidth="1"/>
    <col min="7956" max="7957" width="0.85546875" style="361" customWidth="1"/>
    <col min="7958" max="7958" width="12.140625" style="361" customWidth="1"/>
    <col min="7959" max="7959" width="4.140625" style="361" customWidth="1"/>
    <col min="7960" max="8192" width="9.140625" style="361"/>
    <col min="8193" max="8194" width="0.85546875" style="361" customWidth="1"/>
    <col min="8195" max="8196" width="9.85546875" style="361" customWidth="1"/>
    <col min="8197" max="8197" width="15.7109375" style="361" customWidth="1"/>
    <col min="8198" max="8198" width="11.85546875" style="361" customWidth="1"/>
    <col min="8199" max="8200" width="2" style="361" customWidth="1"/>
    <col min="8201" max="8201" width="6.7109375" style="361" customWidth="1"/>
    <col min="8202" max="8202" width="2.85546875" style="361" customWidth="1"/>
    <col min="8203" max="8203" width="4.7109375" style="361" customWidth="1"/>
    <col min="8204" max="8204" width="3.42578125" style="361" customWidth="1"/>
    <col min="8205" max="8205" width="1.28515625" style="361" customWidth="1"/>
    <col min="8206" max="8206" width="8.28515625" style="361" customWidth="1"/>
    <col min="8207" max="8207" width="2.85546875" style="361" customWidth="1"/>
    <col min="8208" max="8208" width="4.7109375" style="361" customWidth="1"/>
    <col min="8209" max="8209" width="3.42578125" style="361" customWidth="1"/>
    <col min="8210" max="8210" width="1.42578125" style="361" customWidth="1"/>
    <col min="8211" max="8211" width="8.28515625" style="361" customWidth="1"/>
    <col min="8212" max="8213" width="0.85546875" style="361" customWidth="1"/>
    <col min="8214" max="8214" width="12.140625" style="361" customWidth="1"/>
    <col min="8215" max="8215" width="4.140625" style="361" customWidth="1"/>
    <col min="8216" max="8448" width="9.140625" style="361"/>
    <col min="8449" max="8450" width="0.85546875" style="361" customWidth="1"/>
    <col min="8451" max="8452" width="9.85546875" style="361" customWidth="1"/>
    <col min="8453" max="8453" width="15.7109375" style="361" customWidth="1"/>
    <col min="8454" max="8454" width="11.85546875" style="361" customWidth="1"/>
    <col min="8455" max="8456" width="2" style="361" customWidth="1"/>
    <col min="8457" max="8457" width="6.7109375" style="361" customWidth="1"/>
    <col min="8458" max="8458" width="2.85546875" style="361" customWidth="1"/>
    <col min="8459" max="8459" width="4.7109375" style="361" customWidth="1"/>
    <col min="8460" max="8460" width="3.42578125" style="361" customWidth="1"/>
    <col min="8461" max="8461" width="1.28515625" style="361" customWidth="1"/>
    <col min="8462" max="8462" width="8.28515625" style="361" customWidth="1"/>
    <col min="8463" max="8463" width="2.85546875" style="361" customWidth="1"/>
    <col min="8464" max="8464" width="4.7109375" style="361" customWidth="1"/>
    <col min="8465" max="8465" width="3.42578125" style="361" customWidth="1"/>
    <col min="8466" max="8466" width="1.42578125" style="361" customWidth="1"/>
    <col min="8467" max="8467" width="8.28515625" style="361" customWidth="1"/>
    <col min="8468" max="8469" width="0.85546875" style="361" customWidth="1"/>
    <col min="8470" max="8470" width="12.140625" style="361" customWidth="1"/>
    <col min="8471" max="8471" width="4.140625" style="361" customWidth="1"/>
    <col min="8472" max="8704" width="9.140625" style="361"/>
    <col min="8705" max="8706" width="0.85546875" style="361" customWidth="1"/>
    <col min="8707" max="8708" width="9.85546875" style="361" customWidth="1"/>
    <col min="8709" max="8709" width="15.7109375" style="361" customWidth="1"/>
    <col min="8710" max="8710" width="11.85546875" style="361" customWidth="1"/>
    <col min="8711" max="8712" width="2" style="361" customWidth="1"/>
    <col min="8713" max="8713" width="6.7109375" style="361" customWidth="1"/>
    <col min="8714" max="8714" width="2.85546875" style="361" customWidth="1"/>
    <col min="8715" max="8715" width="4.7109375" style="361" customWidth="1"/>
    <col min="8716" max="8716" width="3.42578125" style="361" customWidth="1"/>
    <col min="8717" max="8717" width="1.28515625" style="361" customWidth="1"/>
    <col min="8718" max="8718" width="8.28515625" style="361" customWidth="1"/>
    <col min="8719" max="8719" width="2.85546875" style="361" customWidth="1"/>
    <col min="8720" max="8720" width="4.7109375" style="361" customWidth="1"/>
    <col min="8721" max="8721" width="3.42578125" style="361" customWidth="1"/>
    <col min="8722" max="8722" width="1.42578125" style="361" customWidth="1"/>
    <col min="8723" max="8723" width="8.28515625" style="361" customWidth="1"/>
    <col min="8724" max="8725" width="0.85546875" style="361" customWidth="1"/>
    <col min="8726" max="8726" width="12.140625" style="361" customWidth="1"/>
    <col min="8727" max="8727" width="4.140625" style="361" customWidth="1"/>
    <col min="8728" max="8960" width="9.140625" style="361"/>
    <col min="8961" max="8962" width="0.85546875" style="361" customWidth="1"/>
    <col min="8963" max="8964" width="9.85546875" style="361" customWidth="1"/>
    <col min="8965" max="8965" width="15.7109375" style="361" customWidth="1"/>
    <col min="8966" max="8966" width="11.85546875" style="361" customWidth="1"/>
    <col min="8967" max="8968" width="2" style="361" customWidth="1"/>
    <col min="8969" max="8969" width="6.7109375" style="361" customWidth="1"/>
    <col min="8970" max="8970" width="2.85546875" style="361" customWidth="1"/>
    <col min="8971" max="8971" width="4.7109375" style="361" customWidth="1"/>
    <col min="8972" max="8972" width="3.42578125" style="361" customWidth="1"/>
    <col min="8973" max="8973" width="1.28515625" style="361" customWidth="1"/>
    <col min="8974" max="8974" width="8.28515625" style="361" customWidth="1"/>
    <col min="8975" max="8975" width="2.85546875" style="361" customWidth="1"/>
    <col min="8976" max="8976" width="4.7109375" style="361" customWidth="1"/>
    <col min="8977" max="8977" width="3.42578125" style="361" customWidth="1"/>
    <col min="8978" max="8978" width="1.42578125" style="361" customWidth="1"/>
    <col min="8979" max="8979" width="8.28515625" style="361" customWidth="1"/>
    <col min="8980" max="8981" width="0.85546875" style="361" customWidth="1"/>
    <col min="8982" max="8982" width="12.140625" style="361" customWidth="1"/>
    <col min="8983" max="8983" width="4.140625" style="361" customWidth="1"/>
    <col min="8984" max="9216" width="9.140625" style="361"/>
    <col min="9217" max="9218" width="0.85546875" style="361" customWidth="1"/>
    <col min="9219" max="9220" width="9.85546875" style="361" customWidth="1"/>
    <col min="9221" max="9221" width="15.7109375" style="361" customWidth="1"/>
    <col min="9222" max="9222" width="11.85546875" style="361" customWidth="1"/>
    <col min="9223" max="9224" width="2" style="361" customWidth="1"/>
    <col min="9225" max="9225" width="6.7109375" style="361" customWidth="1"/>
    <col min="9226" max="9226" width="2.85546875" style="361" customWidth="1"/>
    <col min="9227" max="9227" width="4.7109375" style="361" customWidth="1"/>
    <col min="9228" max="9228" width="3.42578125" style="361" customWidth="1"/>
    <col min="9229" max="9229" width="1.28515625" style="361" customWidth="1"/>
    <col min="9230" max="9230" width="8.28515625" style="361" customWidth="1"/>
    <col min="9231" max="9231" width="2.85546875" style="361" customWidth="1"/>
    <col min="9232" max="9232" width="4.7109375" style="361" customWidth="1"/>
    <col min="9233" max="9233" width="3.42578125" style="361" customWidth="1"/>
    <col min="9234" max="9234" width="1.42578125" style="361" customWidth="1"/>
    <col min="9235" max="9235" width="8.28515625" style="361" customWidth="1"/>
    <col min="9236" max="9237" width="0.85546875" style="361" customWidth="1"/>
    <col min="9238" max="9238" width="12.140625" style="361" customWidth="1"/>
    <col min="9239" max="9239" width="4.140625" style="361" customWidth="1"/>
    <col min="9240" max="9472" width="9.140625" style="361"/>
    <col min="9473" max="9474" width="0.85546875" style="361" customWidth="1"/>
    <col min="9475" max="9476" width="9.85546875" style="361" customWidth="1"/>
    <col min="9477" max="9477" width="15.7109375" style="361" customWidth="1"/>
    <col min="9478" max="9478" width="11.85546875" style="361" customWidth="1"/>
    <col min="9479" max="9480" width="2" style="361" customWidth="1"/>
    <col min="9481" max="9481" width="6.7109375" style="361" customWidth="1"/>
    <col min="9482" max="9482" width="2.85546875" style="361" customWidth="1"/>
    <col min="9483" max="9483" width="4.7109375" style="361" customWidth="1"/>
    <col min="9484" max="9484" width="3.42578125" style="361" customWidth="1"/>
    <col min="9485" max="9485" width="1.28515625" style="361" customWidth="1"/>
    <col min="9486" max="9486" width="8.28515625" style="361" customWidth="1"/>
    <col min="9487" max="9487" width="2.85546875" style="361" customWidth="1"/>
    <col min="9488" max="9488" width="4.7109375" style="361" customWidth="1"/>
    <col min="9489" max="9489" width="3.42578125" style="361" customWidth="1"/>
    <col min="9490" max="9490" width="1.42578125" style="361" customWidth="1"/>
    <col min="9491" max="9491" width="8.28515625" style="361" customWidth="1"/>
    <col min="9492" max="9493" width="0.85546875" style="361" customWidth="1"/>
    <col min="9494" max="9494" width="12.140625" style="361" customWidth="1"/>
    <col min="9495" max="9495" width="4.140625" style="361" customWidth="1"/>
    <col min="9496" max="9728" width="9.140625" style="361"/>
    <col min="9729" max="9730" width="0.85546875" style="361" customWidth="1"/>
    <col min="9731" max="9732" width="9.85546875" style="361" customWidth="1"/>
    <col min="9733" max="9733" width="15.7109375" style="361" customWidth="1"/>
    <col min="9734" max="9734" width="11.85546875" style="361" customWidth="1"/>
    <col min="9735" max="9736" width="2" style="361" customWidth="1"/>
    <col min="9737" max="9737" width="6.7109375" style="361" customWidth="1"/>
    <col min="9738" max="9738" width="2.85546875" style="361" customWidth="1"/>
    <col min="9739" max="9739" width="4.7109375" style="361" customWidth="1"/>
    <col min="9740" max="9740" width="3.42578125" style="361" customWidth="1"/>
    <col min="9741" max="9741" width="1.28515625" style="361" customWidth="1"/>
    <col min="9742" max="9742" width="8.28515625" style="361" customWidth="1"/>
    <col min="9743" max="9743" width="2.85546875" style="361" customWidth="1"/>
    <col min="9744" max="9744" width="4.7109375" style="361" customWidth="1"/>
    <col min="9745" max="9745" width="3.42578125" style="361" customWidth="1"/>
    <col min="9746" max="9746" width="1.42578125" style="361" customWidth="1"/>
    <col min="9747" max="9747" width="8.28515625" style="361" customWidth="1"/>
    <col min="9748" max="9749" width="0.85546875" style="361" customWidth="1"/>
    <col min="9750" max="9750" width="12.140625" style="361" customWidth="1"/>
    <col min="9751" max="9751" width="4.140625" style="361" customWidth="1"/>
    <col min="9752" max="9984" width="9.140625" style="361"/>
    <col min="9985" max="9986" width="0.85546875" style="361" customWidth="1"/>
    <col min="9987" max="9988" width="9.85546875" style="361" customWidth="1"/>
    <col min="9989" max="9989" width="15.7109375" style="361" customWidth="1"/>
    <col min="9990" max="9990" width="11.85546875" style="361" customWidth="1"/>
    <col min="9991" max="9992" width="2" style="361" customWidth="1"/>
    <col min="9993" max="9993" width="6.7109375" style="361" customWidth="1"/>
    <col min="9994" max="9994" width="2.85546875" style="361" customWidth="1"/>
    <col min="9995" max="9995" width="4.7109375" style="361" customWidth="1"/>
    <col min="9996" max="9996" width="3.42578125" style="361" customWidth="1"/>
    <col min="9997" max="9997" width="1.28515625" style="361" customWidth="1"/>
    <col min="9998" max="9998" width="8.28515625" style="361" customWidth="1"/>
    <col min="9999" max="9999" width="2.85546875" style="361" customWidth="1"/>
    <col min="10000" max="10000" width="4.7109375" style="361" customWidth="1"/>
    <col min="10001" max="10001" width="3.42578125" style="361" customWidth="1"/>
    <col min="10002" max="10002" width="1.42578125" style="361" customWidth="1"/>
    <col min="10003" max="10003" width="8.28515625" style="361" customWidth="1"/>
    <col min="10004" max="10005" width="0.85546875" style="361" customWidth="1"/>
    <col min="10006" max="10006" width="12.140625" style="361" customWidth="1"/>
    <col min="10007" max="10007" width="4.140625" style="361" customWidth="1"/>
    <col min="10008" max="10240" width="9.140625" style="361"/>
    <col min="10241" max="10242" width="0.85546875" style="361" customWidth="1"/>
    <col min="10243" max="10244" width="9.85546875" style="361" customWidth="1"/>
    <col min="10245" max="10245" width="15.7109375" style="361" customWidth="1"/>
    <col min="10246" max="10246" width="11.85546875" style="361" customWidth="1"/>
    <col min="10247" max="10248" width="2" style="361" customWidth="1"/>
    <col min="10249" max="10249" width="6.7109375" style="361" customWidth="1"/>
    <col min="10250" max="10250" width="2.85546875" style="361" customWidth="1"/>
    <col min="10251" max="10251" width="4.7109375" style="361" customWidth="1"/>
    <col min="10252" max="10252" width="3.42578125" style="361" customWidth="1"/>
    <col min="10253" max="10253" width="1.28515625" style="361" customWidth="1"/>
    <col min="10254" max="10254" width="8.28515625" style="361" customWidth="1"/>
    <col min="10255" max="10255" width="2.85546875" style="361" customWidth="1"/>
    <col min="10256" max="10256" width="4.7109375" style="361" customWidth="1"/>
    <col min="10257" max="10257" width="3.42578125" style="361" customWidth="1"/>
    <col min="10258" max="10258" width="1.42578125" style="361" customWidth="1"/>
    <col min="10259" max="10259" width="8.28515625" style="361" customWidth="1"/>
    <col min="10260" max="10261" width="0.85546875" style="361" customWidth="1"/>
    <col min="10262" max="10262" width="12.140625" style="361" customWidth="1"/>
    <col min="10263" max="10263" width="4.140625" style="361" customWidth="1"/>
    <col min="10264" max="10496" width="9.140625" style="361"/>
    <col min="10497" max="10498" width="0.85546875" style="361" customWidth="1"/>
    <col min="10499" max="10500" width="9.85546875" style="361" customWidth="1"/>
    <col min="10501" max="10501" width="15.7109375" style="361" customWidth="1"/>
    <col min="10502" max="10502" width="11.85546875" style="361" customWidth="1"/>
    <col min="10503" max="10504" width="2" style="361" customWidth="1"/>
    <col min="10505" max="10505" width="6.7109375" style="361" customWidth="1"/>
    <col min="10506" max="10506" width="2.85546875" style="361" customWidth="1"/>
    <col min="10507" max="10507" width="4.7109375" style="361" customWidth="1"/>
    <col min="10508" max="10508" width="3.42578125" style="361" customWidth="1"/>
    <col min="10509" max="10509" width="1.28515625" style="361" customWidth="1"/>
    <col min="10510" max="10510" width="8.28515625" style="361" customWidth="1"/>
    <col min="10511" max="10511" width="2.85546875" style="361" customWidth="1"/>
    <col min="10512" max="10512" width="4.7109375" style="361" customWidth="1"/>
    <col min="10513" max="10513" width="3.42578125" style="361" customWidth="1"/>
    <col min="10514" max="10514" width="1.42578125" style="361" customWidth="1"/>
    <col min="10515" max="10515" width="8.28515625" style="361" customWidth="1"/>
    <col min="10516" max="10517" width="0.85546875" style="361" customWidth="1"/>
    <col min="10518" max="10518" width="12.140625" style="361" customWidth="1"/>
    <col min="10519" max="10519" width="4.140625" style="361" customWidth="1"/>
    <col min="10520" max="10752" width="9.140625" style="361"/>
    <col min="10753" max="10754" width="0.85546875" style="361" customWidth="1"/>
    <col min="10755" max="10756" width="9.85546875" style="361" customWidth="1"/>
    <col min="10757" max="10757" width="15.7109375" style="361" customWidth="1"/>
    <col min="10758" max="10758" width="11.85546875" style="361" customWidth="1"/>
    <col min="10759" max="10760" width="2" style="361" customWidth="1"/>
    <col min="10761" max="10761" width="6.7109375" style="361" customWidth="1"/>
    <col min="10762" max="10762" width="2.85546875" style="361" customWidth="1"/>
    <col min="10763" max="10763" width="4.7109375" style="361" customWidth="1"/>
    <col min="10764" max="10764" width="3.42578125" style="361" customWidth="1"/>
    <col min="10765" max="10765" width="1.28515625" style="361" customWidth="1"/>
    <col min="10766" max="10766" width="8.28515625" style="361" customWidth="1"/>
    <col min="10767" max="10767" width="2.85546875" style="361" customWidth="1"/>
    <col min="10768" max="10768" width="4.7109375" style="361" customWidth="1"/>
    <col min="10769" max="10769" width="3.42578125" style="361" customWidth="1"/>
    <col min="10770" max="10770" width="1.42578125" style="361" customWidth="1"/>
    <col min="10771" max="10771" width="8.28515625" style="361" customWidth="1"/>
    <col min="10772" max="10773" width="0.85546875" style="361" customWidth="1"/>
    <col min="10774" max="10774" width="12.140625" style="361" customWidth="1"/>
    <col min="10775" max="10775" width="4.140625" style="361" customWidth="1"/>
    <col min="10776" max="11008" width="9.140625" style="361"/>
    <col min="11009" max="11010" width="0.85546875" style="361" customWidth="1"/>
    <col min="11011" max="11012" width="9.85546875" style="361" customWidth="1"/>
    <col min="11013" max="11013" width="15.7109375" style="361" customWidth="1"/>
    <col min="11014" max="11014" width="11.85546875" style="361" customWidth="1"/>
    <col min="11015" max="11016" width="2" style="361" customWidth="1"/>
    <col min="11017" max="11017" width="6.7109375" style="361" customWidth="1"/>
    <col min="11018" max="11018" width="2.85546875" style="361" customWidth="1"/>
    <col min="11019" max="11019" width="4.7109375" style="361" customWidth="1"/>
    <col min="11020" max="11020" width="3.42578125" style="361" customWidth="1"/>
    <col min="11021" max="11021" width="1.28515625" style="361" customWidth="1"/>
    <col min="11022" max="11022" width="8.28515625" style="361" customWidth="1"/>
    <col min="11023" max="11023" width="2.85546875" style="361" customWidth="1"/>
    <col min="11024" max="11024" width="4.7109375" style="361" customWidth="1"/>
    <col min="11025" max="11025" width="3.42578125" style="361" customWidth="1"/>
    <col min="11026" max="11026" width="1.42578125" style="361" customWidth="1"/>
    <col min="11027" max="11027" width="8.28515625" style="361" customWidth="1"/>
    <col min="11028" max="11029" width="0.85546875" style="361" customWidth="1"/>
    <col min="11030" max="11030" width="12.140625" style="361" customWidth="1"/>
    <col min="11031" max="11031" width="4.140625" style="361" customWidth="1"/>
    <col min="11032" max="11264" width="9.140625" style="361"/>
    <col min="11265" max="11266" width="0.85546875" style="361" customWidth="1"/>
    <col min="11267" max="11268" width="9.85546875" style="361" customWidth="1"/>
    <col min="11269" max="11269" width="15.7109375" style="361" customWidth="1"/>
    <col min="11270" max="11270" width="11.85546875" style="361" customWidth="1"/>
    <col min="11271" max="11272" width="2" style="361" customWidth="1"/>
    <col min="11273" max="11273" width="6.7109375" style="361" customWidth="1"/>
    <col min="11274" max="11274" width="2.85546875" style="361" customWidth="1"/>
    <col min="11275" max="11275" width="4.7109375" style="361" customWidth="1"/>
    <col min="11276" max="11276" width="3.42578125" style="361" customWidth="1"/>
    <col min="11277" max="11277" width="1.28515625" style="361" customWidth="1"/>
    <col min="11278" max="11278" width="8.28515625" style="361" customWidth="1"/>
    <col min="11279" max="11279" width="2.85546875" style="361" customWidth="1"/>
    <col min="11280" max="11280" width="4.7109375" style="361" customWidth="1"/>
    <col min="11281" max="11281" width="3.42578125" style="361" customWidth="1"/>
    <col min="11282" max="11282" width="1.42578125" style="361" customWidth="1"/>
    <col min="11283" max="11283" width="8.28515625" style="361" customWidth="1"/>
    <col min="11284" max="11285" width="0.85546875" style="361" customWidth="1"/>
    <col min="11286" max="11286" width="12.140625" style="361" customWidth="1"/>
    <col min="11287" max="11287" width="4.140625" style="361" customWidth="1"/>
    <col min="11288" max="11520" width="9.140625" style="361"/>
    <col min="11521" max="11522" width="0.85546875" style="361" customWidth="1"/>
    <col min="11523" max="11524" width="9.85546875" style="361" customWidth="1"/>
    <col min="11525" max="11525" width="15.7109375" style="361" customWidth="1"/>
    <col min="11526" max="11526" width="11.85546875" style="361" customWidth="1"/>
    <col min="11527" max="11528" width="2" style="361" customWidth="1"/>
    <col min="11529" max="11529" width="6.7109375" style="361" customWidth="1"/>
    <col min="11530" max="11530" width="2.85546875" style="361" customWidth="1"/>
    <col min="11531" max="11531" width="4.7109375" style="361" customWidth="1"/>
    <col min="11532" max="11532" width="3.42578125" style="361" customWidth="1"/>
    <col min="11533" max="11533" width="1.28515625" style="361" customWidth="1"/>
    <col min="11534" max="11534" width="8.28515625" style="361" customWidth="1"/>
    <col min="11535" max="11535" width="2.85546875" style="361" customWidth="1"/>
    <col min="11536" max="11536" width="4.7109375" style="361" customWidth="1"/>
    <col min="11537" max="11537" width="3.42578125" style="361" customWidth="1"/>
    <col min="11538" max="11538" width="1.42578125" style="361" customWidth="1"/>
    <col min="11539" max="11539" width="8.28515625" style="361" customWidth="1"/>
    <col min="11540" max="11541" width="0.85546875" style="361" customWidth="1"/>
    <col min="11542" max="11542" width="12.140625" style="361" customWidth="1"/>
    <col min="11543" max="11543" width="4.140625" style="361" customWidth="1"/>
    <col min="11544" max="11776" width="9.140625" style="361"/>
    <col min="11777" max="11778" width="0.85546875" style="361" customWidth="1"/>
    <col min="11779" max="11780" width="9.85546875" style="361" customWidth="1"/>
    <col min="11781" max="11781" width="15.7109375" style="361" customWidth="1"/>
    <col min="11782" max="11782" width="11.85546875" style="361" customWidth="1"/>
    <col min="11783" max="11784" width="2" style="361" customWidth="1"/>
    <col min="11785" max="11785" width="6.7109375" style="361" customWidth="1"/>
    <col min="11786" max="11786" width="2.85546875" style="361" customWidth="1"/>
    <col min="11787" max="11787" width="4.7109375" style="361" customWidth="1"/>
    <col min="11788" max="11788" width="3.42578125" style="361" customWidth="1"/>
    <col min="11789" max="11789" width="1.28515625" style="361" customWidth="1"/>
    <col min="11790" max="11790" width="8.28515625" style="361" customWidth="1"/>
    <col min="11791" max="11791" width="2.85546875" style="361" customWidth="1"/>
    <col min="11792" max="11792" width="4.7109375" style="361" customWidth="1"/>
    <col min="11793" max="11793" width="3.42578125" style="361" customWidth="1"/>
    <col min="11794" max="11794" width="1.42578125" style="361" customWidth="1"/>
    <col min="11795" max="11795" width="8.28515625" style="361" customWidth="1"/>
    <col min="11796" max="11797" width="0.85546875" style="361" customWidth="1"/>
    <col min="11798" max="11798" width="12.140625" style="361" customWidth="1"/>
    <col min="11799" max="11799" width="4.140625" style="361" customWidth="1"/>
    <col min="11800" max="12032" width="9.140625" style="361"/>
    <col min="12033" max="12034" width="0.85546875" style="361" customWidth="1"/>
    <col min="12035" max="12036" width="9.85546875" style="361" customWidth="1"/>
    <col min="12037" max="12037" width="15.7109375" style="361" customWidth="1"/>
    <col min="12038" max="12038" width="11.85546875" style="361" customWidth="1"/>
    <col min="12039" max="12040" width="2" style="361" customWidth="1"/>
    <col min="12041" max="12041" width="6.7109375" style="361" customWidth="1"/>
    <col min="12042" max="12042" width="2.85546875" style="361" customWidth="1"/>
    <col min="12043" max="12043" width="4.7109375" style="361" customWidth="1"/>
    <col min="12044" max="12044" width="3.42578125" style="361" customWidth="1"/>
    <col min="12045" max="12045" width="1.28515625" style="361" customWidth="1"/>
    <col min="12046" max="12046" width="8.28515625" style="361" customWidth="1"/>
    <col min="12047" max="12047" width="2.85546875" style="361" customWidth="1"/>
    <col min="12048" max="12048" width="4.7109375" style="361" customWidth="1"/>
    <col min="12049" max="12049" width="3.42578125" style="361" customWidth="1"/>
    <col min="12050" max="12050" width="1.42578125" style="361" customWidth="1"/>
    <col min="12051" max="12051" width="8.28515625" style="361" customWidth="1"/>
    <col min="12052" max="12053" width="0.85546875" style="361" customWidth="1"/>
    <col min="12054" max="12054" width="12.140625" style="361" customWidth="1"/>
    <col min="12055" max="12055" width="4.140625" style="361" customWidth="1"/>
    <col min="12056" max="12288" width="9.140625" style="361"/>
    <col min="12289" max="12290" width="0.85546875" style="361" customWidth="1"/>
    <col min="12291" max="12292" width="9.85546875" style="361" customWidth="1"/>
    <col min="12293" max="12293" width="15.7109375" style="361" customWidth="1"/>
    <col min="12294" max="12294" width="11.85546875" style="361" customWidth="1"/>
    <col min="12295" max="12296" width="2" style="361" customWidth="1"/>
    <col min="12297" max="12297" width="6.7109375" style="361" customWidth="1"/>
    <col min="12298" max="12298" width="2.85546875" style="361" customWidth="1"/>
    <col min="12299" max="12299" width="4.7109375" style="361" customWidth="1"/>
    <col min="12300" max="12300" width="3.42578125" style="361" customWidth="1"/>
    <col min="12301" max="12301" width="1.28515625" style="361" customWidth="1"/>
    <col min="12302" max="12302" width="8.28515625" style="361" customWidth="1"/>
    <col min="12303" max="12303" width="2.85546875" style="361" customWidth="1"/>
    <col min="12304" max="12304" width="4.7109375" style="361" customWidth="1"/>
    <col min="12305" max="12305" width="3.42578125" style="361" customWidth="1"/>
    <col min="12306" max="12306" width="1.42578125" style="361" customWidth="1"/>
    <col min="12307" max="12307" width="8.28515625" style="361" customWidth="1"/>
    <col min="12308" max="12309" width="0.85546875" style="361" customWidth="1"/>
    <col min="12310" max="12310" width="12.140625" style="361" customWidth="1"/>
    <col min="12311" max="12311" width="4.140625" style="361" customWidth="1"/>
    <col min="12312" max="12544" width="9.140625" style="361"/>
    <col min="12545" max="12546" width="0.85546875" style="361" customWidth="1"/>
    <col min="12547" max="12548" width="9.85546875" style="361" customWidth="1"/>
    <col min="12549" max="12549" width="15.7109375" style="361" customWidth="1"/>
    <col min="12550" max="12550" width="11.85546875" style="361" customWidth="1"/>
    <col min="12551" max="12552" width="2" style="361" customWidth="1"/>
    <col min="12553" max="12553" width="6.7109375" style="361" customWidth="1"/>
    <col min="12554" max="12554" width="2.85546875" style="361" customWidth="1"/>
    <col min="12555" max="12555" width="4.7109375" style="361" customWidth="1"/>
    <col min="12556" max="12556" width="3.42578125" style="361" customWidth="1"/>
    <col min="12557" max="12557" width="1.28515625" style="361" customWidth="1"/>
    <col min="12558" max="12558" width="8.28515625" style="361" customWidth="1"/>
    <col min="12559" max="12559" width="2.85546875" style="361" customWidth="1"/>
    <col min="12560" max="12560" width="4.7109375" style="361" customWidth="1"/>
    <col min="12561" max="12561" width="3.42578125" style="361" customWidth="1"/>
    <col min="12562" max="12562" width="1.42578125" style="361" customWidth="1"/>
    <col min="12563" max="12563" width="8.28515625" style="361" customWidth="1"/>
    <col min="12564" max="12565" width="0.85546875" style="361" customWidth="1"/>
    <col min="12566" max="12566" width="12.140625" style="361" customWidth="1"/>
    <col min="12567" max="12567" width="4.140625" style="361" customWidth="1"/>
    <col min="12568" max="12800" width="9.140625" style="361"/>
    <col min="12801" max="12802" width="0.85546875" style="361" customWidth="1"/>
    <col min="12803" max="12804" width="9.85546875" style="361" customWidth="1"/>
    <col min="12805" max="12805" width="15.7109375" style="361" customWidth="1"/>
    <col min="12806" max="12806" width="11.85546875" style="361" customWidth="1"/>
    <col min="12807" max="12808" width="2" style="361" customWidth="1"/>
    <col min="12809" max="12809" width="6.7109375" style="361" customWidth="1"/>
    <col min="12810" max="12810" width="2.85546875" style="361" customWidth="1"/>
    <col min="12811" max="12811" width="4.7109375" style="361" customWidth="1"/>
    <col min="12812" max="12812" width="3.42578125" style="361" customWidth="1"/>
    <col min="12813" max="12813" width="1.28515625" style="361" customWidth="1"/>
    <col min="12814" max="12814" width="8.28515625" style="361" customWidth="1"/>
    <col min="12815" max="12815" width="2.85546875" style="361" customWidth="1"/>
    <col min="12816" max="12816" width="4.7109375" style="361" customWidth="1"/>
    <col min="12817" max="12817" width="3.42578125" style="361" customWidth="1"/>
    <col min="12818" max="12818" width="1.42578125" style="361" customWidth="1"/>
    <col min="12819" max="12819" width="8.28515625" style="361" customWidth="1"/>
    <col min="12820" max="12821" width="0.85546875" style="361" customWidth="1"/>
    <col min="12822" max="12822" width="12.140625" style="361" customWidth="1"/>
    <col min="12823" max="12823" width="4.140625" style="361" customWidth="1"/>
    <col min="12824" max="13056" width="9.140625" style="361"/>
    <col min="13057" max="13058" width="0.85546875" style="361" customWidth="1"/>
    <col min="13059" max="13060" width="9.85546875" style="361" customWidth="1"/>
    <col min="13061" max="13061" width="15.7109375" style="361" customWidth="1"/>
    <col min="13062" max="13062" width="11.85546875" style="361" customWidth="1"/>
    <col min="13063" max="13064" width="2" style="361" customWidth="1"/>
    <col min="13065" max="13065" width="6.7109375" style="361" customWidth="1"/>
    <col min="13066" max="13066" width="2.85546875" style="361" customWidth="1"/>
    <col min="13067" max="13067" width="4.7109375" style="361" customWidth="1"/>
    <col min="13068" max="13068" width="3.42578125" style="361" customWidth="1"/>
    <col min="13069" max="13069" width="1.28515625" style="361" customWidth="1"/>
    <col min="13070" max="13070" width="8.28515625" style="361" customWidth="1"/>
    <col min="13071" max="13071" width="2.85546875" style="361" customWidth="1"/>
    <col min="13072" max="13072" width="4.7109375" style="361" customWidth="1"/>
    <col min="13073" max="13073" width="3.42578125" style="361" customWidth="1"/>
    <col min="13074" max="13074" width="1.42578125" style="361" customWidth="1"/>
    <col min="13075" max="13075" width="8.28515625" style="361" customWidth="1"/>
    <col min="13076" max="13077" width="0.85546875" style="361" customWidth="1"/>
    <col min="13078" max="13078" width="12.140625" style="361" customWidth="1"/>
    <col min="13079" max="13079" width="4.140625" style="361" customWidth="1"/>
    <col min="13080" max="13312" width="9.140625" style="361"/>
    <col min="13313" max="13314" width="0.85546875" style="361" customWidth="1"/>
    <col min="13315" max="13316" width="9.85546875" style="361" customWidth="1"/>
    <col min="13317" max="13317" width="15.7109375" style="361" customWidth="1"/>
    <col min="13318" max="13318" width="11.85546875" style="361" customWidth="1"/>
    <col min="13319" max="13320" width="2" style="361" customWidth="1"/>
    <col min="13321" max="13321" width="6.7109375" style="361" customWidth="1"/>
    <col min="13322" max="13322" width="2.85546875" style="361" customWidth="1"/>
    <col min="13323" max="13323" width="4.7109375" style="361" customWidth="1"/>
    <col min="13324" max="13324" width="3.42578125" style="361" customWidth="1"/>
    <col min="13325" max="13325" width="1.28515625" style="361" customWidth="1"/>
    <col min="13326" max="13326" width="8.28515625" style="361" customWidth="1"/>
    <col min="13327" max="13327" width="2.85546875" style="361" customWidth="1"/>
    <col min="13328" max="13328" width="4.7109375" style="361" customWidth="1"/>
    <col min="13329" max="13329" width="3.42578125" style="361" customWidth="1"/>
    <col min="13330" max="13330" width="1.42578125" style="361" customWidth="1"/>
    <col min="13331" max="13331" width="8.28515625" style="361" customWidth="1"/>
    <col min="13332" max="13333" width="0.85546875" style="361" customWidth="1"/>
    <col min="13334" max="13334" width="12.140625" style="361" customWidth="1"/>
    <col min="13335" max="13335" width="4.140625" style="361" customWidth="1"/>
    <col min="13336" max="13568" width="9.140625" style="361"/>
    <col min="13569" max="13570" width="0.85546875" style="361" customWidth="1"/>
    <col min="13571" max="13572" width="9.85546875" style="361" customWidth="1"/>
    <col min="13573" max="13573" width="15.7109375" style="361" customWidth="1"/>
    <col min="13574" max="13574" width="11.85546875" style="361" customWidth="1"/>
    <col min="13575" max="13576" width="2" style="361" customWidth="1"/>
    <col min="13577" max="13577" width="6.7109375" style="361" customWidth="1"/>
    <col min="13578" max="13578" width="2.85546875" style="361" customWidth="1"/>
    <col min="13579" max="13579" width="4.7109375" style="361" customWidth="1"/>
    <col min="13580" max="13580" width="3.42578125" style="361" customWidth="1"/>
    <col min="13581" max="13581" width="1.28515625" style="361" customWidth="1"/>
    <col min="13582" max="13582" width="8.28515625" style="361" customWidth="1"/>
    <col min="13583" max="13583" width="2.85546875" style="361" customWidth="1"/>
    <col min="13584" max="13584" width="4.7109375" style="361" customWidth="1"/>
    <col min="13585" max="13585" width="3.42578125" style="361" customWidth="1"/>
    <col min="13586" max="13586" width="1.42578125" style="361" customWidth="1"/>
    <col min="13587" max="13587" width="8.28515625" style="361" customWidth="1"/>
    <col min="13588" max="13589" width="0.85546875" style="361" customWidth="1"/>
    <col min="13590" max="13590" width="12.140625" style="361" customWidth="1"/>
    <col min="13591" max="13591" width="4.140625" style="361" customWidth="1"/>
    <col min="13592" max="13824" width="9.140625" style="361"/>
    <col min="13825" max="13826" width="0.85546875" style="361" customWidth="1"/>
    <col min="13827" max="13828" width="9.85546875" style="361" customWidth="1"/>
    <col min="13829" max="13829" width="15.7109375" style="361" customWidth="1"/>
    <col min="13830" max="13830" width="11.85546875" style="361" customWidth="1"/>
    <col min="13831" max="13832" width="2" style="361" customWidth="1"/>
    <col min="13833" max="13833" width="6.7109375" style="361" customWidth="1"/>
    <col min="13834" max="13834" width="2.85546875" style="361" customWidth="1"/>
    <col min="13835" max="13835" width="4.7109375" style="361" customWidth="1"/>
    <col min="13836" max="13836" width="3.42578125" style="361" customWidth="1"/>
    <col min="13837" max="13837" width="1.28515625" style="361" customWidth="1"/>
    <col min="13838" max="13838" width="8.28515625" style="361" customWidth="1"/>
    <col min="13839" max="13839" width="2.85546875" style="361" customWidth="1"/>
    <col min="13840" max="13840" width="4.7109375" style="361" customWidth="1"/>
    <col min="13841" max="13841" width="3.42578125" style="361" customWidth="1"/>
    <col min="13842" max="13842" width="1.42578125" style="361" customWidth="1"/>
    <col min="13843" max="13843" width="8.28515625" style="361" customWidth="1"/>
    <col min="13844" max="13845" width="0.85546875" style="361" customWidth="1"/>
    <col min="13846" max="13846" width="12.140625" style="361" customWidth="1"/>
    <col min="13847" max="13847" width="4.140625" style="361" customWidth="1"/>
    <col min="13848" max="14080" width="9.140625" style="361"/>
    <col min="14081" max="14082" width="0.85546875" style="361" customWidth="1"/>
    <col min="14083" max="14084" width="9.85546875" style="361" customWidth="1"/>
    <col min="14085" max="14085" width="15.7109375" style="361" customWidth="1"/>
    <col min="14086" max="14086" width="11.85546875" style="361" customWidth="1"/>
    <col min="14087" max="14088" width="2" style="361" customWidth="1"/>
    <col min="14089" max="14089" width="6.7109375" style="361" customWidth="1"/>
    <col min="14090" max="14090" width="2.85546875" style="361" customWidth="1"/>
    <col min="14091" max="14091" width="4.7109375" style="361" customWidth="1"/>
    <col min="14092" max="14092" width="3.42578125" style="361" customWidth="1"/>
    <col min="14093" max="14093" width="1.28515625" style="361" customWidth="1"/>
    <col min="14094" max="14094" width="8.28515625" style="361" customWidth="1"/>
    <col min="14095" max="14095" width="2.85546875" style="361" customWidth="1"/>
    <col min="14096" max="14096" width="4.7109375" style="361" customWidth="1"/>
    <col min="14097" max="14097" width="3.42578125" style="361" customWidth="1"/>
    <col min="14098" max="14098" width="1.42578125" style="361" customWidth="1"/>
    <col min="14099" max="14099" width="8.28515625" style="361" customWidth="1"/>
    <col min="14100" max="14101" width="0.85546875" style="361" customWidth="1"/>
    <col min="14102" max="14102" width="12.140625" style="361" customWidth="1"/>
    <col min="14103" max="14103" width="4.140625" style="361" customWidth="1"/>
    <col min="14104" max="14336" width="9.140625" style="361"/>
    <col min="14337" max="14338" width="0.85546875" style="361" customWidth="1"/>
    <col min="14339" max="14340" width="9.85546875" style="361" customWidth="1"/>
    <col min="14341" max="14341" width="15.7109375" style="361" customWidth="1"/>
    <col min="14342" max="14342" width="11.85546875" style="361" customWidth="1"/>
    <col min="14343" max="14344" width="2" style="361" customWidth="1"/>
    <col min="14345" max="14345" width="6.7109375" style="361" customWidth="1"/>
    <col min="14346" max="14346" width="2.85546875" style="361" customWidth="1"/>
    <col min="14347" max="14347" width="4.7109375" style="361" customWidth="1"/>
    <col min="14348" max="14348" width="3.42578125" style="361" customWidth="1"/>
    <col min="14349" max="14349" width="1.28515625" style="361" customWidth="1"/>
    <col min="14350" max="14350" width="8.28515625" style="361" customWidth="1"/>
    <col min="14351" max="14351" width="2.85546875" style="361" customWidth="1"/>
    <col min="14352" max="14352" width="4.7109375" style="361" customWidth="1"/>
    <col min="14353" max="14353" width="3.42578125" style="361" customWidth="1"/>
    <col min="14354" max="14354" width="1.42578125" style="361" customWidth="1"/>
    <col min="14355" max="14355" width="8.28515625" style="361" customWidth="1"/>
    <col min="14356" max="14357" width="0.85546875" style="361" customWidth="1"/>
    <col min="14358" max="14358" width="12.140625" style="361" customWidth="1"/>
    <col min="14359" max="14359" width="4.140625" style="361" customWidth="1"/>
    <col min="14360" max="14592" width="9.140625" style="361"/>
    <col min="14593" max="14594" width="0.85546875" style="361" customWidth="1"/>
    <col min="14595" max="14596" width="9.85546875" style="361" customWidth="1"/>
    <col min="14597" max="14597" width="15.7109375" style="361" customWidth="1"/>
    <col min="14598" max="14598" width="11.85546875" style="361" customWidth="1"/>
    <col min="14599" max="14600" width="2" style="361" customWidth="1"/>
    <col min="14601" max="14601" width="6.7109375" style="361" customWidth="1"/>
    <col min="14602" max="14602" width="2.85546875" style="361" customWidth="1"/>
    <col min="14603" max="14603" width="4.7109375" style="361" customWidth="1"/>
    <col min="14604" max="14604" width="3.42578125" style="361" customWidth="1"/>
    <col min="14605" max="14605" width="1.28515625" style="361" customWidth="1"/>
    <col min="14606" max="14606" width="8.28515625" style="361" customWidth="1"/>
    <col min="14607" max="14607" width="2.85546875" style="361" customWidth="1"/>
    <col min="14608" max="14608" width="4.7109375" style="361" customWidth="1"/>
    <col min="14609" max="14609" width="3.42578125" style="361" customWidth="1"/>
    <col min="14610" max="14610" width="1.42578125" style="361" customWidth="1"/>
    <col min="14611" max="14611" width="8.28515625" style="361" customWidth="1"/>
    <col min="14612" max="14613" width="0.85546875" style="361" customWidth="1"/>
    <col min="14614" max="14614" width="12.140625" style="361" customWidth="1"/>
    <col min="14615" max="14615" width="4.140625" style="361" customWidth="1"/>
    <col min="14616" max="14848" width="9.140625" style="361"/>
    <col min="14849" max="14850" width="0.85546875" style="361" customWidth="1"/>
    <col min="14851" max="14852" width="9.85546875" style="361" customWidth="1"/>
    <col min="14853" max="14853" width="15.7109375" style="361" customWidth="1"/>
    <col min="14854" max="14854" width="11.85546875" style="361" customWidth="1"/>
    <col min="14855" max="14856" width="2" style="361" customWidth="1"/>
    <col min="14857" max="14857" width="6.7109375" style="361" customWidth="1"/>
    <col min="14858" max="14858" width="2.85546875" style="361" customWidth="1"/>
    <col min="14859" max="14859" width="4.7109375" style="361" customWidth="1"/>
    <col min="14860" max="14860" width="3.42578125" style="361" customWidth="1"/>
    <col min="14861" max="14861" width="1.28515625" style="361" customWidth="1"/>
    <col min="14862" max="14862" width="8.28515625" style="361" customWidth="1"/>
    <col min="14863" max="14863" width="2.85546875" style="361" customWidth="1"/>
    <col min="14864" max="14864" width="4.7109375" style="361" customWidth="1"/>
    <col min="14865" max="14865" width="3.42578125" style="361" customWidth="1"/>
    <col min="14866" max="14866" width="1.42578125" style="361" customWidth="1"/>
    <col min="14867" max="14867" width="8.28515625" style="361" customWidth="1"/>
    <col min="14868" max="14869" width="0.85546875" style="361" customWidth="1"/>
    <col min="14870" max="14870" width="12.140625" style="361" customWidth="1"/>
    <col min="14871" max="14871" width="4.140625" style="361" customWidth="1"/>
    <col min="14872" max="15104" width="9.140625" style="361"/>
    <col min="15105" max="15106" width="0.85546875" style="361" customWidth="1"/>
    <col min="15107" max="15108" width="9.85546875" style="361" customWidth="1"/>
    <col min="15109" max="15109" width="15.7109375" style="361" customWidth="1"/>
    <col min="15110" max="15110" width="11.85546875" style="361" customWidth="1"/>
    <col min="15111" max="15112" width="2" style="361" customWidth="1"/>
    <col min="15113" max="15113" width="6.7109375" style="361" customWidth="1"/>
    <col min="15114" max="15114" width="2.85546875" style="361" customWidth="1"/>
    <col min="15115" max="15115" width="4.7109375" style="361" customWidth="1"/>
    <col min="15116" max="15116" width="3.42578125" style="361" customWidth="1"/>
    <col min="15117" max="15117" width="1.28515625" style="361" customWidth="1"/>
    <col min="15118" max="15118" width="8.28515625" style="361" customWidth="1"/>
    <col min="15119" max="15119" width="2.85546875" style="361" customWidth="1"/>
    <col min="15120" max="15120" width="4.7109375" style="361" customWidth="1"/>
    <col min="15121" max="15121" width="3.42578125" style="361" customWidth="1"/>
    <col min="15122" max="15122" width="1.42578125" style="361" customWidth="1"/>
    <col min="15123" max="15123" width="8.28515625" style="361" customWidth="1"/>
    <col min="15124" max="15125" width="0.85546875" style="361" customWidth="1"/>
    <col min="15126" max="15126" width="12.140625" style="361" customWidth="1"/>
    <col min="15127" max="15127" width="4.140625" style="361" customWidth="1"/>
    <col min="15128" max="15360" width="9.140625" style="361"/>
    <col min="15361" max="15362" width="0.85546875" style="361" customWidth="1"/>
    <col min="15363" max="15364" width="9.85546875" style="361" customWidth="1"/>
    <col min="15365" max="15365" width="15.7109375" style="361" customWidth="1"/>
    <col min="15366" max="15366" width="11.85546875" style="361" customWidth="1"/>
    <col min="15367" max="15368" width="2" style="361" customWidth="1"/>
    <col min="15369" max="15369" width="6.7109375" style="361" customWidth="1"/>
    <col min="15370" max="15370" width="2.85546875" style="361" customWidth="1"/>
    <col min="15371" max="15371" width="4.7109375" style="361" customWidth="1"/>
    <col min="15372" max="15372" width="3.42578125" style="361" customWidth="1"/>
    <col min="15373" max="15373" width="1.28515625" style="361" customWidth="1"/>
    <col min="15374" max="15374" width="8.28515625" style="361" customWidth="1"/>
    <col min="15375" max="15375" width="2.85546875" style="361" customWidth="1"/>
    <col min="15376" max="15376" width="4.7109375" style="361" customWidth="1"/>
    <col min="15377" max="15377" width="3.42578125" style="361" customWidth="1"/>
    <col min="15378" max="15378" width="1.42578125" style="361" customWidth="1"/>
    <col min="15379" max="15379" width="8.28515625" style="361" customWidth="1"/>
    <col min="15380" max="15381" width="0.85546875" style="361" customWidth="1"/>
    <col min="15382" max="15382" width="12.140625" style="361" customWidth="1"/>
    <col min="15383" max="15383" width="4.140625" style="361" customWidth="1"/>
    <col min="15384" max="15616" width="9.140625" style="361"/>
    <col min="15617" max="15618" width="0.85546875" style="361" customWidth="1"/>
    <col min="15619" max="15620" width="9.85546875" style="361" customWidth="1"/>
    <col min="15621" max="15621" width="15.7109375" style="361" customWidth="1"/>
    <col min="15622" max="15622" width="11.85546875" style="361" customWidth="1"/>
    <col min="15623" max="15624" width="2" style="361" customWidth="1"/>
    <col min="15625" max="15625" width="6.7109375" style="361" customWidth="1"/>
    <col min="15626" max="15626" width="2.85546875" style="361" customWidth="1"/>
    <col min="15627" max="15627" width="4.7109375" style="361" customWidth="1"/>
    <col min="15628" max="15628" width="3.42578125" style="361" customWidth="1"/>
    <col min="15629" max="15629" width="1.28515625" style="361" customWidth="1"/>
    <col min="15630" max="15630" width="8.28515625" style="361" customWidth="1"/>
    <col min="15631" max="15631" width="2.85546875" style="361" customWidth="1"/>
    <col min="15632" max="15632" width="4.7109375" style="361" customWidth="1"/>
    <col min="15633" max="15633" width="3.42578125" style="361" customWidth="1"/>
    <col min="15634" max="15634" width="1.42578125" style="361" customWidth="1"/>
    <col min="15635" max="15635" width="8.28515625" style="361" customWidth="1"/>
    <col min="15636" max="15637" width="0.85546875" style="361" customWidth="1"/>
    <col min="15638" max="15638" width="12.140625" style="361" customWidth="1"/>
    <col min="15639" max="15639" width="4.140625" style="361" customWidth="1"/>
    <col min="15640" max="15872" width="9.140625" style="361"/>
    <col min="15873" max="15874" width="0.85546875" style="361" customWidth="1"/>
    <col min="15875" max="15876" width="9.85546875" style="361" customWidth="1"/>
    <col min="15877" max="15877" width="15.7109375" style="361" customWidth="1"/>
    <col min="15878" max="15878" width="11.85546875" style="361" customWidth="1"/>
    <col min="15879" max="15880" width="2" style="361" customWidth="1"/>
    <col min="15881" max="15881" width="6.7109375" style="361" customWidth="1"/>
    <col min="15882" max="15882" width="2.85546875" style="361" customWidth="1"/>
    <col min="15883" max="15883" width="4.7109375" style="361" customWidth="1"/>
    <col min="15884" max="15884" width="3.42578125" style="361" customWidth="1"/>
    <col min="15885" max="15885" width="1.28515625" style="361" customWidth="1"/>
    <col min="15886" max="15886" width="8.28515625" style="361" customWidth="1"/>
    <col min="15887" max="15887" width="2.85546875" style="361" customWidth="1"/>
    <col min="15888" max="15888" width="4.7109375" style="361" customWidth="1"/>
    <col min="15889" max="15889" width="3.42578125" style="361" customWidth="1"/>
    <col min="15890" max="15890" width="1.42578125" style="361" customWidth="1"/>
    <col min="15891" max="15891" width="8.28515625" style="361" customWidth="1"/>
    <col min="15892" max="15893" width="0.85546875" style="361" customWidth="1"/>
    <col min="15894" max="15894" width="12.140625" style="361" customWidth="1"/>
    <col min="15895" max="15895" width="4.140625" style="361" customWidth="1"/>
    <col min="15896" max="16128" width="9.140625" style="361"/>
    <col min="16129" max="16130" width="0.85546875" style="361" customWidth="1"/>
    <col min="16131" max="16132" width="9.85546875" style="361" customWidth="1"/>
    <col min="16133" max="16133" width="15.7109375" style="361" customWidth="1"/>
    <col min="16134" max="16134" width="11.85546875" style="361" customWidth="1"/>
    <col min="16135" max="16136" width="2" style="361" customWidth="1"/>
    <col min="16137" max="16137" width="6.7109375" style="361" customWidth="1"/>
    <col min="16138" max="16138" width="2.85546875" style="361" customWidth="1"/>
    <col min="16139" max="16139" width="4.7109375" style="361" customWidth="1"/>
    <col min="16140" max="16140" width="3.42578125" style="361" customWidth="1"/>
    <col min="16141" max="16141" width="1.28515625" style="361" customWidth="1"/>
    <col min="16142" max="16142" width="8.28515625" style="361" customWidth="1"/>
    <col min="16143" max="16143" width="2.85546875" style="361" customWidth="1"/>
    <col min="16144" max="16144" width="4.7109375" style="361" customWidth="1"/>
    <col min="16145" max="16145" width="3.42578125" style="361" customWidth="1"/>
    <col min="16146" max="16146" width="1.42578125" style="361" customWidth="1"/>
    <col min="16147" max="16147" width="8.28515625" style="361" customWidth="1"/>
    <col min="16148" max="16149" width="0.85546875" style="361" customWidth="1"/>
    <col min="16150" max="16150" width="12.140625" style="361" customWidth="1"/>
    <col min="16151" max="16151" width="4.140625" style="361" customWidth="1"/>
    <col min="16152" max="16384" width="9.140625" style="361"/>
  </cols>
  <sheetData>
    <row r="1" spans="2:28" s="114" customFormat="1" ht="6" customHeight="1" x14ac:dyDescent="0.25">
      <c r="M1" s="265"/>
    </row>
    <row r="2" spans="2:28" s="114" customFormat="1" ht="6" customHeight="1" x14ac:dyDescent="0.25">
      <c r="B2" s="118"/>
      <c r="C2" s="119"/>
      <c r="D2" s="119"/>
      <c r="E2" s="119"/>
      <c r="F2" s="119"/>
      <c r="G2" s="119"/>
      <c r="H2" s="119"/>
      <c r="I2" s="266"/>
      <c r="J2" s="118"/>
      <c r="K2" s="118"/>
      <c r="L2" s="118"/>
      <c r="M2" s="267"/>
      <c r="N2" s="118"/>
      <c r="O2" s="118"/>
      <c r="P2" s="118"/>
      <c r="Q2" s="118"/>
      <c r="R2" s="118"/>
      <c r="S2" s="118"/>
      <c r="T2" s="118"/>
    </row>
    <row r="3" spans="2:28" s="114" customFormat="1" ht="74.25" customHeight="1" x14ac:dyDescent="0.25">
      <c r="B3" s="118"/>
      <c r="C3" s="119"/>
      <c r="D3" s="119"/>
      <c r="E3" s="119"/>
      <c r="F3" s="119"/>
      <c r="G3" s="119"/>
      <c r="H3" s="119"/>
      <c r="I3" s="118"/>
      <c r="J3" s="118"/>
      <c r="K3" s="118"/>
      <c r="L3" s="118"/>
      <c r="M3" s="268" t="s">
        <v>334</v>
      </c>
      <c r="N3" s="268"/>
      <c r="O3" s="268"/>
      <c r="P3" s="268"/>
      <c r="Q3" s="268"/>
      <c r="R3" s="268"/>
      <c r="S3" s="268"/>
      <c r="T3" s="118"/>
    </row>
    <row r="4" spans="2:28" s="114" customFormat="1" ht="6" customHeight="1" x14ac:dyDescent="0.25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267"/>
      <c r="N4" s="118"/>
      <c r="O4" s="118"/>
      <c r="P4" s="118"/>
      <c r="Q4" s="118"/>
      <c r="R4" s="118"/>
      <c r="S4" s="118"/>
      <c r="T4" s="118"/>
    </row>
    <row r="5" spans="2:28" s="114" customFormat="1" ht="29.25" customHeight="1" x14ac:dyDescent="0.25">
      <c r="B5" s="118"/>
      <c r="C5" s="123" t="s">
        <v>335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18"/>
    </row>
    <row r="6" spans="2:28" s="277" customFormat="1" ht="15" customHeight="1" x14ac:dyDescent="0.2">
      <c r="B6" s="269"/>
      <c r="C6" s="270"/>
      <c r="D6" s="270"/>
      <c r="E6" s="271" t="s">
        <v>336</v>
      </c>
      <c r="F6" s="272" t="s">
        <v>337</v>
      </c>
      <c r="G6" s="273" t="s">
        <v>338</v>
      </c>
      <c r="H6" s="274" t="s">
        <v>339</v>
      </c>
      <c r="I6" s="274"/>
      <c r="J6" s="275">
        <v>43830</v>
      </c>
      <c r="K6" s="275"/>
      <c r="L6" s="275"/>
      <c r="M6" s="275"/>
      <c r="N6" s="275"/>
      <c r="O6" s="270"/>
      <c r="P6" s="276"/>
      <c r="Q6" s="276"/>
      <c r="R6" s="276"/>
      <c r="S6" s="276"/>
      <c r="T6" s="269"/>
    </row>
    <row r="7" spans="2:28" s="277" customFormat="1" ht="13.5" x14ac:dyDescent="0.2">
      <c r="B7" s="269"/>
      <c r="C7" s="278"/>
      <c r="D7" s="279"/>
      <c r="E7" s="279"/>
      <c r="F7" s="279"/>
      <c r="G7" s="279"/>
      <c r="H7" s="279"/>
      <c r="I7" s="279"/>
      <c r="J7" s="269"/>
      <c r="K7" s="269"/>
      <c r="L7" s="269"/>
      <c r="M7" s="280"/>
      <c r="N7" s="269"/>
      <c r="O7" s="269"/>
      <c r="P7" s="269"/>
      <c r="Q7" s="269"/>
      <c r="R7" s="269"/>
      <c r="S7" s="269"/>
      <c r="T7" s="269"/>
    </row>
    <row r="8" spans="2:28" s="277" customFormat="1" ht="15" customHeight="1" x14ac:dyDescent="0.2">
      <c r="B8" s="269"/>
      <c r="C8" s="281" t="s">
        <v>206</v>
      </c>
      <c r="D8" s="282"/>
      <c r="E8" s="283"/>
      <c r="F8" s="281" t="s">
        <v>195</v>
      </c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3"/>
      <c r="T8" s="269"/>
    </row>
    <row r="9" spans="2:28" s="277" customFormat="1" ht="15" customHeight="1" x14ac:dyDescent="0.2">
      <c r="B9" s="269"/>
      <c r="C9" s="281" t="s">
        <v>207</v>
      </c>
      <c r="D9" s="282"/>
      <c r="E9" s="283"/>
      <c r="F9" s="281">
        <v>190381679</v>
      </c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3"/>
      <c r="T9" s="269"/>
    </row>
    <row r="10" spans="2:28" s="277" customFormat="1" ht="15" customHeight="1" x14ac:dyDescent="0.2">
      <c r="B10" s="269"/>
      <c r="C10" s="281" t="s">
        <v>208</v>
      </c>
      <c r="D10" s="282"/>
      <c r="E10" s="283"/>
      <c r="F10" s="281">
        <v>66121</v>
      </c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3"/>
      <c r="T10" s="269"/>
    </row>
    <row r="11" spans="2:28" s="277" customFormat="1" ht="15" customHeight="1" x14ac:dyDescent="0.2">
      <c r="B11" s="269"/>
      <c r="C11" s="281" t="s">
        <v>209</v>
      </c>
      <c r="D11" s="282"/>
      <c r="E11" s="283"/>
      <c r="F11" s="281" t="s">
        <v>210</v>
      </c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3"/>
      <c r="T11" s="269"/>
    </row>
    <row r="12" spans="2:28" s="277" customFormat="1" ht="15" customHeight="1" x14ac:dyDescent="0.2">
      <c r="B12" s="269"/>
      <c r="C12" s="281" t="s">
        <v>211</v>
      </c>
      <c r="D12" s="282"/>
      <c r="E12" s="283"/>
      <c r="F12" s="281" t="s">
        <v>273</v>
      </c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3"/>
      <c r="T12" s="269"/>
    </row>
    <row r="13" spans="2:28" s="277" customFormat="1" ht="15" customHeight="1" x14ac:dyDescent="0.2">
      <c r="B13" s="269"/>
      <c r="C13" s="281" t="s">
        <v>85</v>
      </c>
      <c r="D13" s="282"/>
      <c r="E13" s="283"/>
      <c r="F13" s="281" t="s">
        <v>212</v>
      </c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3"/>
      <c r="T13" s="269"/>
    </row>
    <row r="14" spans="2:28" s="277" customFormat="1" ht="13.5" x14ac:dyDescent="0.2">
      <c r="B14" s="269"/>
      <c r="C14" s="281" t="s">
        <v>213</v>
      </c>
      <c r="D14" s="282"/>
      <c r="E14" s="283"/>
      <c r="F14" s="281" t="s">
        <v>214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3"/>
      <c r="T14" s="269"/>
    </row>
    <row r="15" spans="2:28" s="114" customFormat="1" ht="15" x14ac:dyDescent="0.25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267"/>
      <c r="N15" s="118"/>
      <c r="O15" s="118"/>
      <c r="P15" s="118"/>
      <c r="Q15" s="118"/>
      <c r="R15" s="118"/>
      <c r="S15" s="118"/>
      <c r="T15" s="118"/>
    </row>
    <row r="16" spans="2:28" s="277" customFormat="1" ht="13.5" x14ac:dyDescent="0.2">
      <c r="B16" s="269"/>
      <c r="C16" s="284" t="s">
        <v>340</v>
      </c>
      <c r="D16" s="285"/>
      <c r="E16" s="285"/>
      <c r="F16" s="285"/>
      <c r="G16" s="285"/>
      <c r="H16" s="286"/>
      <c r="I16" s="287" t="s">
        <v>219</v>
      </c>
      <c r="J16" s="288" t="s">
        <v>341</v>
      </c>
      <c r="K16" s="289" t="s">
        <v>337</v>
      </c>
      <c r="L16" s="289"/>
      <c r="M16" s="290" t="s">
        <v>338</v>
      </c>
      <c r="N16" s="291" t="s">
        <v>339</v>
      </c>
      <c r="O16" s="288" t="s">
        <v>341</v>
      </c>
      <c r="P16" s="289" t="s">
        <v>337</v>
      </c>
      <c r="Q16" s="289"/>
      <c r="R16" s="292" t="s">
        <v>338</v>
      </c>
      <c r="S16" s="293" t="s">
        <v>339</v>
      </c>
      <c r="T16" s="269"/>
      <c r="V16" s="294"/>
      <c r="W16" s="294"/>
      <c r="X16" s="294"/>
      <c r="Y16" s="294"/>
      <c r="Z16" s="294"/>
      <c r="AA16" s="294"/>
      <c r="AB16" s="294"/>
    </row>
    <row r="17" spans="2:28" s="277" customFormat="1" ht="13.5" x14ac:dyDescent="0.2">
      <c r="B17" s="269"/>
      <c r="C17" s="295"/>
      <c r="D17" s="296"/>
      <c r="E17" s="296"/>
      <c r="F17" s="296"/>
      <c r="G17" s="296"/>
      <c r="H17" s="297"/>
      <c r="I17" s="298"/>
      <c r="J17" s="299">
        <v>43830</v>
      </c>
      <c r="K17" s="300"/>
      <c r="L17" s="300"/>
      <c r="M17" s="300"/>
      <c r="N17" s="300"/>
      <c r="O17" s="299">
        <v>43465</v>
      </c>
      <c r="P17" s="300"/>
      <c r="Q17" s="300"/>
      <c r="R17" s="300"/>
      <c r="S17" s="301"/>
      <c r="T17" s="269"/>
      <c r="V17" s="294"/>
      <c r="W17" s="294"/>
      <c r="X17" s="294"/>
      <c r="Y17" s="294"/>
      <c r="Z17" s="294"/>
      <c r="AA17" s="294"/>
      <c r="AB17" s="294"/>
    </row>
    <row r="18" spans="2:28" s="277" customFormat="1" ht="13.5" x14ac:dyDescent="0.2">
      <c r="B18" s="269"/>
      <c r="C18" s="302">
        <v>1</v>
      </c>
      <c r="D18" s="303"/>
      <c r="E18" s="303"/>
      <c r="F18" s="303"/>
      <c r="G18" s="303"/>
      <c r="H18" s="304"/>
      <c r="I18" s="305">
        <v>2</v>
      </c>
      <c r="J18" s="302">
        <v>3</v>
      </c>
      <c r="K18" s="303"/>
      <c r="L18" s="303"/>
      <c r="M18" s="303"/>
      <c r="N18" s="304"/>
      <c r="O18" s="302">
        <v>4</v>
      </c>
      <c r="P18" s="303"/>
      <c r="Q18" s="303"/>
      <c r="R18" s="303"/>
      <c r="S18" s="304"/>
      <c r="T18" s="269"/>
      <c r="V18" s="294"/>
      <c r="W18" s="294"/>
      <c r="X18" s="294"/>
      <c r="Y18" s="294"/>
      <c r="Z18" s="294"/>
      <c r="AA18" s="294"/>
      <c r="AB18" s="294"/>
    </row>
    <row r="19" spans="2:28" s="277" customFormat="1" ht="13.5" x14ac:dyDescent="0.2">
      <c r="B19" s="269"/>
      <c r="C19" s="306" t="s">
        <v>342</v>
      </c>
      <c r="D19" s="307"/>
      <c r="E19" s="307"/>
      <c r="F19" s="307"/>
      <c r="G19" s="307"/>
      <c r="H19" s="308"/>
      <c r="I19" s="309" t="s">
        <v>22</v>
      </c>
      <c r="J19" s="310">
        <v>149</v>
      </c>
      <c r="K19" s="311"/>
      <c r="L19" s="311"/>
      <c r="M19" s="311"/>
      <c r="N19" s="312"/>
      <c r="O19" s="313">
        <v>78</v>
      </c>
      <c r="P19" s="314"/>
      <c r="Q19" s="314"/>
      <c r="R19" s="314"/>
      <c r="S19" s="315"/>
      <c r="T19" s="269"/>
      <c r="V19" s="316"/>
      <c r="W19" s="294"/>
      <c r="X19" s="294"/>
      <c r="Y19" s="294"/>
      <c r="Z19" s="294"/>
      <c r="AA19" s="294"/>
      <c r="AB19" s="294"/>
    </row>
    <row r="20" spans="2:28" s="277" customFormat="1" ht="27" customHeight="1" x14ac:dyDescent="0.2">
      <c r="B20" s="269"/>
      <c r="C20" s="281" t="s">
        <v>343</v>
      </c>
      <c r="D20" s="282"/>
      <c r="E20" s="282"/>
      <c r="F20" s="282"/>
      <c r="G20" s="282"/>
      <c r="H20" s="283"/>
      <c r="I20" s="317" t="s">
        <v>86</v>
      </c>
      <c r="J20" s="318">
        <v>134</v>
      </c>
      <c r="K20" s="319"/>
      <c r="L20" s="319"/>
      <c r="M20" s="319"/>
      <c r="N20" s="320"/>
      <c r="O20" s="321">
        <v>60</v>
      </c>
      <c r="P20" s="322"/>
      <c r="Q20" s="322"/>
      <c r="R20" s="322"/>
      <c r="S20" s="323"/>
      <c r="T20" s="269"/>
      <c r="V20" s="316"/>
      <c r="W20" s="294"/>
      <c r="X20" s="294"/>
      <c r="Y20" s="294"/>
      <c r="Z20" s="294"/>
      <c r="AA20" s="294"/>
      <c r="AB20" s="294"/>
    </row>
    <row r="21" spans="2:28" s="277" customFormat="1" ht="13.5" x14ac:dyDescent="0.2">
      <c r="B21" s="269"/>
      <c r="C21" s="281" t="s">
        <v>344</v>
      </c>
      <c r="D21" s="282"/>
      <c r="E21" s="282"/>
      <c r="F21" s="282"/>
      <c r="G21" s="282"/>
      <c r="H21" s="283"/>
      <c r="I21" s="317" t="s">
        <v>64</v>
      </c>
      <c r="J21" s="324">
        <v>15</v>
      </c>
      <c r="K21" s="325"/>
      <c r="L21" s="325"/>
      <c r="M21" s="325"/>
      <c r="N21" s="326"/>
      <c r="O21" s="327">
        <v>18</v>
      </c>
      <c r="P21" s="328"/>
      <c r="Q21" s="328"/>
      <c r="R21" s="328"/>
      <c r="S21" s="329"/>
      <c r="T21" s="269"/>
      <c r="V21" s="294"/>
      <c r="W21" s="294"/>
      <c r="X21" s="294"/>
      <c r="Y21" s="294"/>
      <c r="Z21" s="294"/>
      <c r="AA21" s="294"/>
      <c r="AB21" s="294"/>
    </row>
    <row r="22" spans="2:28" s="277" customFormat="1" ht="13.5" x14ac:dyDescent="0.2">
      <c r="B22" s="269"/>
      <c r="C22" s="281" t="s">
        <v>345</v>
      </c>
      <c r="D22" s="282"/>
      <c r="E22" s="282"/>
      <c r="F22" s="282"/>
      <c r="G22" s="282"/>
      <c r="H22" s="283"/>
      <c r="I22" s="317" t="s">
        <v>47</v>
      </c>
      <c r="J22" s="318">
        <v>26</v>
      </c>
      <c r="K22" s="319"/>
      <c r="L22" s="319"/>
      <c r="M22" s="319"/>
      <c r="N22" s="320"/>
      <c r="O22" s="321">
        <v>22</v>
      </c>
      <c r="P22" s="322"/>
      <c r="Q22" s="322"/>
      <c r="R22" s="322"/>
      <c r="S22" s="323"/>
      <c r="T22" s="269"/>
      <c r="V22" s="316"/>
      <c r="W22" s="294"/>
      <c r="X22" s="294"/>
      <c r="Y22" s="294"/>
      <c r="Z22" s="294"/>
      <c r="AA22" s="294"/>
      <c r="AB22" s="294"/>
    </row>
    <row r="23" spans="2:28" s="277" customFormat="1" ht="13.5" x14ac:dyDescent="0.2">
      <c r="B23" s="269"/>
      <c r="C23" s="281" t="s">
        <v>346</v>
      </c>
      <c r="D23" s="282"/>
      <c r="E23" s="282"/>
      <c r="F23" s="282"/>
      <c r="G23" s="282"/>
      <c r="H23" s="283"/>
      <c r="I23" s="317" t="s">
        <v>56</v>
      </c>
      <c r="J23" s="321">
        <v>0</v>
      </c>
      <c r="K23" s="322"/>
      <c r="L23" s="322"/>
      <c r="M23" s="322"/>
      <c r="N23" s="323"/>
      <c r="O23" s="321">
        <v>0</v>
      </c>
      <c r="P23" s="322"/>
      <c r="Q23" s="322"/>
      <c r="R23" s="322"/>
      <c r="S23" s="323"/>
      <c r="T23" s="269"/>
      <c r="V23" s="316"/>
      <c r="W23" s="294"/>
      <c r="X23" s="294"/>
      <c r="Y23" s="294"/>
      <c r="Z23" s="294"/>
      <c r="AA23" s="294"/>
      <c r="AB23" s="294"/>
    </row>
    <row r="24" spans="2:28" s="277" customFormat="1" ht="27" customHeight="1" x14ac:dyDescent="0.2">
      <c r="B24" s="269"/>
      <c r="C24" s="281" t="s">
        <v>347</v>
      </c>
      <c r="D24" s="282"/>
      <c r="E24" s="282"/>
      <c r="F24" s="282"/>
      <c r="G24" s="282"/>
      <c r="H24" s="283"/>
      <c r="I24" s="317" t="s">
        <v>100</v>
      </c>
      <c r="J24" s="324">
        <v>-11</v>
      </c>
      <c r="K24" s="325"/>
      <c r="L24" s="325"/>
      <c r="M24" s="325"/>
      <c r="N24" s="326"/>
      <c r="O24" s="327">
        <v>-4</v>
      </c>
      <c r="P24" s="328"/>
      <c r="Q24" s="328"/>
      <c r="R24" s="328"/>
      <c r="S24" s="329"/>
      <c r="T24" s="269"/>
      <c r="V24" s="294"/>
      <c r="W24" s="294"/>
      <c r="X24" s="294"/>
      <c r="Y24" s="294"/>
      <c r="Z24" s="294"/>
      <c r="AA24" s="294"/>
      <c r="AB24" s="294"/>
    </row>
    <row r="25" spans="2:28" s="277" customFormat="1" ht="13.5" x14ac:dyDescent="0.2">
      <c r="B25" s="269"/>
      <c r="C25" s="281" t="s">
        <v>348</v>
      </c>
      <c r="D25" s="282"/>
      <c r="E25" s="282"/>
      <c r="F25" s="282"/>
      <c r="G25" s="282"/>
      <c r="H25" s="283"/>
      <c r="I25" s="317" t="s">
        <v>349</v>
      </c>
      <c r="J25" s="330"/>
      <c r="K25" s="331"/>
      <c r="L25" s="331"/>
      <c r="M25" s="331"/>
      <c r="N25" s="332"/>
      <c r="O25" s="330">
        <v>3</v>
      </c>
      <c r="P25" s="331"/>
      <c r="Q25" s="331"/>
      <c r="R25" s="331"/>
      <c r="S25" s="332"/>
      <c r="T25" s="269"/>
      <c r="V25" s="316"/>
      <c r="W25" s="294"/>
      <c r="X25" s="294"/>
      <c r="Y25" s="294"/>
      <c r="Z25" s="294"/>
      <c r="AA25" s="294"/>
      <c r="AB25" s="294"/>
    </row>
    <row r="26" spans="2:28" s="277" customFormat="1" ht="13.5" x14ac:dyDescent="0.2">
      <c r="B26" s="269"/>
      <c r="C26" s="281" t="s">
        <v>350</v>
      </c>
      <c r="D26" s="282"/>
      <c r="E26" s="282"/>
      <c r="F26" s="282"/>
      <c r="G26" s="282"/>
      <c r="H26" s="283"/>
      <c r="I26" s="317" t="s">
        <v>139</v>
      </c>
      <c r="J26" s="318">
        <v>1</v>
      </c>
      <c r="K26" s="319"/>
      <c r="L26" s="319"/>
      <c r="M26" s="319"/>
      <c r="N26" s="320"/>
      <c r="O26" s="321">
        <v>0</v>
      </c>
      <c r="P26" s="322"/>
      <c r="Q26" s="322"/>
      <c r="R26" s="322"/>
      <c r="S26" s="323"/>
      <c r="T26" s="269"/>
      <c r="V26" s="316"/>
      <c r="W26" s="294"/>
      <c r="X26" s="294"/>
      <c r="Y26" s="294"/>
      <c r="Z26" s="294"/>
      <c r="AA26" s="294"/>
      <c r="AB26" s="294"/>
    </row>
    <row r="27" spans="2:28" s="277" customFormat="1" ht="27" customHeight="1" x14ac:dyDescent="0.2">
      <c r="B27" s="269"/>
      <c r="C27" s="281" t="s">
        <v>351</v>
      </c>
      <c r="D27" s="282"/>
      <c r="E27" s="282"/>
      <c r="F27" s="282"/>
      <c r="G27" s="282"/>
      <c r="H27" s="283"/>
      <c r="I27" s="317" t="s">
        <v>352</v>
      </c>
      <c r="J27" s="324">
        <v>-12</v>
      </c>
      <c r="K27" s="325"/>
      <c r="L27" s="325"/>
      <c r="M27" s="325"/>
      <c r="N27" s="326"/>
      <c r="O27" s="327">
        <v>-1</v>
      </c>
      <c r="P27" s="328"/>
      <c r="Q27" s="328"/>
      <c r="R27" s="328"/>
      <c r="S27" s="329"/>
      <c r="T27" s="269"/>
      <c r="V27" s="294"/>
      <c r="W27" s="294"/>
      <c r="X27" s="294"/>
      <c r="Y27" s="294"/>
      <c r="Z27" s="294"/>
      <c r="AA27" s="294"/>
      <c r="AB27" s="294"/>
    </row>
    <row r="28" spans="2:28" s="277" customFormat="1" ht="13.5" x14ac:dyDescent="0.2">
      <c r="B28" s="269"/>
      <c r="C28" s="333" t="s">
        <v>353</v>
      </c>
      <c r="D28" s="334"/>
      <c r="E28" s="334"/>
      <c r="F28" s="334"/>
      <c r="G28" s="334"/>
      <c r="H28" s="335"/>
      <c r="I28" s="336">
        <v>100</v>
      </c>
      <c r="J28" s="337">
        <v>53</v>
      </c>
      <c r="K28" s="338"/>
      <c r="L28" s="338"/>
      <c r="M28" s="338"/>
      <c r="N28" s="339"/>
      <c r="O28" s="340">
        <v>48</v>
      </c>
      <c r="P28" s="341"/>
      <c r="Q28" s="341"/>
      <c r="R28" s="341"/>
      <c r="S28" s="342"/>
      <c r="T28" s="269"/>
      <c r="V28" s="316"/>
      <c r="W28" s="294"/>
      <c r="X28" s="294"/>
      <c r="Y28" s="294"/>
      <c r="Z28" s="294"/>
      <c r="AA28" s="294"/>
      <c r="AB28" s="294"/>
    </row>
    <row r="29" spans="2:28" s="277" customFormat="1" ht="13.5" x14ac:dyDescent="0.2">
      <c r="B29" s="269"/>
      <c r="C29" s="333" t="s">
        <v>229</v>
      </c>
      <c r="D29" s="334"/>
      <c r="E29" s="334"/>
      <c r="F29" s="334"/>
      <c r="G29" s="334"/>
      <c r="H29" s="334"/>
      <c r="I29" s="336"/>
      <c r="J29" s="341"/>
      <c r="K29" s="341"/>
      <c r="L29" s="341"/>
      <c r="M29" s="341"/>
      <c r="N29" s="341"/>
      <c r="O29" s="340"/>
      <c r="P29" s="341"/>
      <c r="Q29" s="341"/>
      <c r="R29" s="341"/>
      <c r="S29" s="342"/>
      <c r="T29" s="269"/>
      <c r="V29" s="294"/>
      <c r="W29" s="294"/>
      <c r="X29" s="294"/>
      <c r="Y29" s="294"/>
      <c r="Z29" s="294"/>
      <c r="AA29" s="294"/>
      <c r="AB29" s="294"/>
    </row>
    <row r="30" spans="2:28" s="277" customFormat="1" ht="27" customHeight="1" x14ac:dyDescent="0.2">
      <c r="B30" s="269"/>
      <c r="C30" s="306" t="s">
        <v>354</v>
      </c>
      <c r="D30" s="307"/>
      <c r="E30" s="307"/>
      <c r="F30" s="307"/>
      <c r="G30" s="307"/>
      <c r="H30" s="307"/>
      <c r="I30" s="343">
        <v>101</v>
      </c>
      <c r="J30" s="314">
        <v>0</v>
      </c>
      <c r="K30" s="314"/>
      <c r="L30" s="314"/>
      <c r="M30" s="314"/>
      <c r="N30" s="314"/>
      <c r="O30" s="313">
        <v>0</v>
      </c>
      <c r="P30" s="314"/>
      <c r="Q30" s="314"/>
      <c r="R30" s="314"/>
      <c r="S30" s="315"/>
      <c r="T30" s="269"/>
      <c r="V30" s="294"/>
      <c r="W30" s="294"/>
      <c r="X30" s="294"/>
      <c r="Y30" s="294"/>
      <c r="Z30" s="294"/>
      <c r="AA30" s="294"/>
      <c r="AB30" s="294"/>
    </row>
    <row r="31" spans="2:28" s="277" customFormat="1" ht="27" customHeight="1" x14ac:dyDescent="0.2">
      <c r="B31" s="269"/>
      <c r="C31" s="306" t="s">
        <v>355</v>
      </c>
      <c r="D31" s="307"/>
      <c r="E31" s="307"/>
      <c r="F31" s="307"/>
      <c r="G31" s="307"/>
      <c r="H31" s="308"/>
      <c r="I31" s="343">
        <v>102</v>
      </c>
      <c r="J31" s="310">
        <v>41</v>
      </c>
      <c r="K31" s="311"/>
      <c r="L31" s="311"/>
      <c r="M31" s="311"/>
      <c r="N31" s="312"/>
      <c r="O31" s="313">
        <v>34</v>
      </c>
      <c r="P31" s="314"/>
      <c r="Q31" s="314"/>
      <c r="R31" s="314"/>
      <c r="S31" s="315"/>
      <c r="T31" s="269"/>
      <c r="V31" s="316"/>
      <c r="W31" s="294"/>
      <c r="X31" s="294"/>
      <c r="Y31" s="294"/>
      <c r="Z31" s="294"/>
      <c r="AA31" s="294"/>
      <c r="AB31" s="294"/>
    </row>
    <row r="32" spans="2:28" s="277" customFormat="1" ht="13.5" x14ac:dyDescent="0.2">
      <c r="B32" s="269"/>
      <c r="C32" s="281" t="s">
        <v>356</v>
      </c>
      <c r="D32" s="282"/>
      <c r="E32" s="282"/>
      <c r="F32" s="282"/>
      <c r="G32" s="282"/>
      <c r="H32" s="283"/>
      <c r="I32" s="344">
        <v>103</v>
      </c>
      <c r="J32" s="330">
        <v>0</v>
      </c>
      <c r="K32" s="331"/>
      <c r="L32" s="331"/>
      <c r="M32" s="331"/>
      <c r="N32" s="332"/>
      <c r="O32" s="330">
        <v>0</v>
      </c>
      <c r="P32" s="331"/>
      <c r="Q32" s="331"/>
      <c r="R32" s="331"/>
      <c r="S32" s="332"/>
      <c r="T32" s="269"/>
      <c r="V32" s="316"/>
      <c r="W32" s="294"/>
      <c r="X32" s="294"/>
      <c r="Y32" s="294"/>
      <c r="Z32" s="294"/>
      <c r="AA32" s="294"/>
      <c r="AB32" s="294"/>
    </row>
    <row r="33" spans="2:28" s="277" customFormat="1" ht="13.5" x14ac:dyDescent="0.2">
      <c r="B33" s="269"/>
      <c r="C33" s="281" t="s">
        <v>357</v>
      </c>
      <c r="D33" s="282"/>
      <c r="E33" s="282"/>
      <c r="F33" s="282"/>
      <c r="G33" s="282"/>
      <c r="H33" s="283"/>
      <c r="I33" s="344">
        <v>104</v>
      </c>
      <c r="J33" s="318">
        <v>12</v>
      </c>
      <c r="K33" s="319"/>
      <c r="L33" s="319"/>
      <c r="M33" s="319"/>
      <c r="N33" s="320"/>
      <c r="O33" s="330">
        <v>14</v>
      </c>
      <c r="P33" s="331"/>
      <c r="Q33" s="331"/>
      <c r="R33" s="331"/>
      <c r="S33" s="332"/>
      <c r="T33" s="269"/>
      <c r="V33" s="316"/>
      <c r="W33" s="294"/>
      <c r="X33" s="294"/>
      <c r="Y33" s="294"/>
      <c r="Z33" s="294"/>
      <c r="AA33" s="294"/>
      <c r="AB33" s="294"/>
    </row>
    <row r="34" spans="2:28" s="277" customFormat="1" ht="13.5" x14ac:dyDescent="0.2">
      <c r="B34" s="269"/>
      <c r="C34" s="281" t="s">
        <v>358</v>
      </c>
      <c r="D34" s="282"/>
      <c r="E34" s="282"/>
      <c r="F34" s="282"/>
      <c r="G34" s="282"/>
      <c r="H34" s="283"/>
      <c r="I34" s="344">
        <v>110</v>
      </c>
      <c r="J34" s="337">
        <v>2</v>
      </c>
      <c r="K34" s="338"/>
      <c r="L34" s="338"/>
      <c r="M34" s="338"/>
      <c r="N34" s="339"/>
      <c r="O34" s="345">
        <v>3</v>
      </c>
      <c r="P34" s="346"/>
      <c r="Q34" s="346"/>
      <c r="R34" s="346"/>
      <c r="S34" s="347"/>
      <c r="T34" s="269"/>
      <c r="V34" s="316"/>
      <c r="W34" s="294"/>
      <c r="X34" s="294"/>
      <c r="Y34" s="294"/>
      <c r="Z34" s="294"/>
      <c r="AA34" s="294"/>
      <c r="AB34" s="294"/>
    </row>
    <row r="35" spans="2:28" s="277" customFormat="1" ht="13.5" x14ac:dyDescent="0.2">
      <c r="B35" s="269"/>
      <c r="C35" s="333" t="s">
        <v>229</v>
      </c>
      <c r="D35" s="334"/>
      <c r="E35" s="334"/>
      <c r="F35" s="334"/>
      <c r="G35" s="334"/>
      <c r="H35" s="334"/>
      <c r="I35" s="348"/>
      <c r="J35" s="340"/>
      <c r="K35" s="341"/>
      <c r="L35" s="341"/>
      <c r="M35" s="341"/>
      <c r="N35" s="342"/>
      <c r="O35" s="341"/>
      <c r="P35" s="341"/>
      <c r="Q35" s="341"/>
      <c r="R35" s="341"/>
      <c r="S35" s="342"/>
      <c r="T35" s="269"/>
      <c r="V35" s="294"/>
      <c r="W35" s="294"/>
      <c r="X35" s="294"/>
      <c r="Y35" s="294"/>
      <c r="Z35" s="294"/>
      <c r="AA35" s="294"/>
      <c r="AB35" s="294"/>
    </row>
    <row r="36" spans="2:28" s="277" customFormat="1" ht="27" customHeight="1" x14ac:dyDescent="0.2">
      <c r="B36" s="269"/>
      <c r="C36" s="306" t="s">
        <v>359</v>
      </c>
      <c r="D36" s="307"/>
      <c r="E36" s="307"/>
      <c r="F36" s="307"/>
      <c r="G36" s="307"/>
      <c r="H36" s="307"/>
      <c r="I36" s="349">
        <v>111</v>
      </c>
      <c r="J36" s="350">
        <v>0</v>
      </c>
      <c r="K36" s="351"/>
      <c r="L36" s="351"/>
      <c r="M36" s="351"/>
      <c r="N36" s="352"/>
      <c r="O36" s="351">
        <v>0</v>
      </c>
      <c r="P36" s="351"/>
      <c r="Q36" s="351"/>
      <c r="R36" s="351"/>
      <c r="S36" s="352"/>
      <c r="T36" s="269"/>
      <c r="V36" s="294"/>
      <c r="W36" s="294"/>
      <c r="X36" s="294"/>
      <c r="Y36" s="294"/>
      <c r="Z36" s="294"/>
      <c r="AA36" s="294"/>
      <c r="AB36" s="294"/>
    </row>
    <row r="37" spans="2:28" s="277" customFormat="1" ht="13.5" x14ac:dyDescent="0.2">
      <c r="B37" s="269"/>
      <c r="C37" s="306" t="s">
        <v>360</v>
      </c>
      <c r="D37" s="307"/>
      <c r="E37" s="307"/>
      <c r="F37" s="307"/>
      <c r="G37" s="307"/>
      <c r="H37" s="308"/>
      <c r="I37" s="343">
        <v>112</v>
      </c>
      <c r="J37" s="310">
        <v>2</v>
      </c>
      <c r="K37" s="311"/>
      <c r="L37" s="311"/>
      <c r="M37" s="311"/>
      <c r="N37" s="312"/>
      <c r="O37" s="350">
        <v>3</v>
      </c>
      <c r="P37" s="351"/>
      <c r="Q37" s="351"/>
      <c r="R37" s="351"/>
      <c r="S37" s="352"/>
      <c r="T37" s="269"/>
      <c r="V37" s="316"/>
      <c r="W37" s="294"/>
      <c r="X37" s="294"/>
      <c r="Y37" s="294"/>
      <c r="Z37" s="294"/>
      <c r="AA37" s="294"/>
      <c r="AB37" s="294"/>
    </row>
    <row r="38" spans="2:28" s="277" customFormat="1" ht="13.5" x14ac:dyDescent="0.2">
      <c r="B38" s="269"/>
      <c r="C38" s="281" t="s">
        <v>361</v>
      </c>
      <c r="D38" s="282"/>
      <c r="E38" s="282"/>
      <c r="F38" s="282"/>
      <c r="G38" s="282"/>
      <c r="H38" s="283"/>
      <c r="I38" s="344">
        <v>120</v>
      </c>
      <c r="J38" s="324">
        <v>1</v>
      </c>
      <c r="K38" s="325"/>
      <c r="L38" s="325"/>
      <c r="M38" s="325"/>
      <c r="N38" s="326"/>
      <c r="O38" s="327">
        <v>1</v>
      </c>
      <c r="P38" s="328"/>
      <c r="Q38" s="328"/>
      <c r="R38" s="328"/>
      <c r="S38" s="329"/>
      <c r="T38" s="269"/>
      <c r="V38" s="316"/>
      <c r="W38" s="294"/>
      <c r="X38" s="294"/>
      <c r="Y38" s="294"/>
      <c r="Z38" s="294"/>
      <c r="AA38" s="294"/>
      <c r="AB38" s="294"/>
    </row>
    <row r="39" spans="2:28" s="277" customFormat="1" ht="13.5" x14ac:dyDescent="0.2">
      <c r="B39" s="269"/>
      <c r="C39" s="333" t="s">
        <v>229</v>
      </c>
      <c r="D39" s="334"/>
      <c r="E39" s="334"/>
      <c r="F39" s="334"/>
      <c r="G39" s="334"/>
      <c r="H39" s="334"/>
      <c r="I39" s="336"/>
      <c r="J39" s="341"/>
      <c r="K39" s="341"/>
      <c r="L39" s="341"/>
      <c r="M39" s="341"/>
      <c r="N39" s="341"/>
      <c r="O39" s="340"/>
      <c r="P39" s="341"/>
      <c r="Q39" s="341"/>
      <c r="R39" s="341"/>
      <c r="S39" s="342"/>
      <c r="T39" s="269"/>
      <c r="V39" s="294"/>
      <c r="W39" s="294"/>
      <c r="X39" s="294"/>
      <c r="Y39" s="294"/>
      <c r="Z39" s="294"/>
      <c r="AA39" s="294"/>
      <c r="AB39" s="294"/>
    </row>
    <row r="40" spans="2:28" s="277" customFormat="1" ht="13.5" x14ac:dyDescent="0.2">
      <c r="B40" s="269"/>
      <c r="C40" s="306" t="s">
        <v>362</v>
      </c>
      <c r="D40" s="307"/>
      <c r="E40" s="307"/>
      <c r="F40" s="307"/>
      <c r="G40" s="307"/>
      <c r="H40" s="307"/>
      <c r="I40" s="343">
        <v>121</v>
      </c>
      <c r="J40" s="314">
        <v>0</v>
      </c>
      <c r="K40" s="314"/>
      <c r="L40" s="314"/>
      <c r="M40" s="314"/>
      <c r="N40" s="314"/>
      <c r="O40" s="313">
        <v>0</v>
      </c>
      <c r="P40" s="314"/>
      <c r="Q40" s="314"/>
      <c r="R40" s="314"/>
      <c r="S40" s="315"/>
      <c r="T40" s="269"/>
      <c r="V40" s="294"/>
      <c r="W40" s="294"/>
      <c r="X40" s="294"/>
      <c r="Y40" s="294"/>
      <c r="Z40" s="294"/>
      <c r="AA40" s="294"/>
      <c r="AB40" s="294"/>
    </row>
    <row r="41" spans="2:28" s="277" customFormat="1" ht="13.5" x14ac:dyDescent="0.2">
      <c r="B41" s="269"/>
      <c r="C41" s="306" t="s">
        <v>363</v>
      </c>
      <c r="D41" s="307"/>
      <c r="E41" s="307"/>
      <c r="F41" s="307"/>
      <c r="G41" s="307"/>
      <c r="H41" s="308"/>
      <c r="I41" s="343">
        <v>122</v>
      </c>
      <c r="J41" s="310">
        <v>1</v>
      </c>
      <c r="K41" s="311"/>
      <c r="L41" s="311"/>
      <c r="M41" s="311"/>
      <c r="N41" s="312"/>
      <c r="O41" s="313">
        <v>1</v>
      </c>
      <c r="P41" s="314"/>
      <c r="Q41" s="314"/>
      <c r="R41" s="314"/>
      <c r="S41" s="315"/>
      <c r="T41" s="269"/>
      <c r="V41" s="316"/>
      <c r="W41" s="294"/>
      <c r="X41" s="294"/>
      <c r="Y41" s="294"/>
      <c r="Z41" s="294"/>
      <c r="AA41" s="294"/>
      <c r="AB41" s="294"/>
    </row>
    <row r="42" spans="2:28" s="277" customFormat="1" ht="13.5" x14ac:dyDescent="0.2">
      <c r="B42" s="269"/>
      <c r="C42" s="281" t="s">
        <v>364</v>
      </c>
      <c r="D42" s="282"/>
      <c r="E42" s="282"/>
      <c r="F42" s="282"/>
      <c r="G42" s="282"/>
      <c r="H42" s="283"/>
      <c r="I42" s="344">
        <v>130</v>
      </c>
      <c r="J42" s="353">
        <v>0</v>
      </c>
      <c r="K42" s="354"/>
      <c r="L42" s="354"/>
      <c r="M42" s="354"/>
      <c r="N42" s="355"/>
      <c r="O42" s="353">
        <v>0</v>
      </c>
      <c r="P42" s="354"/>
      <c r="Q42" s="354"/>
      <c r="R42" s="354"/>
      <c r="S42" s="355"/>
      <c r="T42" s="269"/>
      <c r="V42" s="316"/>
      <c r="W42" s="294"/>
      <c r="X42" s="294"/>
      <c r="Y42" s="294"/>
      <c r="Z42" s="294"/>
      <c r="AA42" s="294"/>
      <c r="AB42" s="294"/>
    </row>
    <row r="43" spans="2:28" s="277" customFormat="1" ht="13.5" customHeight="1" x14ac:dyDescent="0.2">
      <c r="B43" s="269"/>
      <c r="C43" s="333" t="s">
        <v>229</v>
      </c>
      <c r="D43" s="334"/>
      <c r="E43" s="334"/>
      <c r="F43" s="334"/>
      <c r="G43" s="334"/>
      <c r="H43" s="334"/>
      <c r="I43" s="348"/>
      <c r="J43" s="340"/>
      <c r="K43" s="341"/>
      <c r="L43" s="341"/>
      <c r="M43" s="341"/>
      <c r="N43" s="341"/>
      <c r="O43" s="340"/>
      <c r="P43" s="341"/>
      <c r="Q43" s="341"/>
      <c r="R43" s="341"/>
      <c r="S43" s="342"/>
      <c r="T43" s="269"/>
      <c r="V43" s="294"/>
      <c r="W43" s="294"/>
      <c r="X43" s="294"/>
      <c r="Y43" s="294"/>
      <c r="Z43" s="294"/>
      <c r="AA43" s="294"/>
      <c r="AB43" s="294"/>
    </row>
    <row r="44" spans="2:28" s="277" customFormat="1" ht="15" customHeight="1" x14ac:dyDescent="0.2">
      <c r="B44" s="269"/>
      <c r="C44" s="306" t="s">
        <v>365</v>
      </c>
      <c r="D44" s="307"/>
      <c r="E44" s="307"/>
      <c r="F44" s="307"/>
      <c r="G44" s="307"/>
      <c r="H44" s="307"/>
      <c r="I44" s="349">
        <v>131</v>
      </c>
      <c r="J44" s="350">
        <v>0</v>
      </c>
      <c r="K44" s="351"/>
      <c r="L44" s="351"/>
      <c r="M44" s="351"/>
      <c r="N44" s="351"/>
      <c r="O44" s="350">
        <v>0</v>
      </c>
      <c r="P44" s="351"/>
      <c r="Q44" s="351"/>
      <c r="R44" s="351"/>
      <c r="S44" s="352"/>
      <c r="T44" s="269"/>
      <c r="V44" s="294"/>
      <c r="W44" s="294"/>
      <c r="X44" s="294"/>
      <c r="Y44" s="294"/>
      <c r="Z44" s="294"/>
      <c r="AA44" s="294"/>
      <c r="AB44" s="294"/>
    </row>
    <row r="45" spans="2:28" s="277" customFormat="1" ht="13.5" x14ac:dyDescent="0.2">
      <c r="B45" s="269"/>
      <c r="C45" s="281" t="s">
        <v>362</v>
      </c>
      <c r="D45" s="282"/>
      <c r="E45" s="282"/>
      <c r="F45" s="282"/>
      <c r="G45" s="282"/>
      <c r="H45" s="283"/>
      <c r="I45" s="344">
        <v>132</v>
      </c>
      <c r="J45" s="350">
        <v>0</v>
      </c>
      <c r="K45" s="351"/>
      <c r="L45" s="351"/>
      <c r="M45" s="351"/>
      <c r="N45" s="352"/>
      <c r="O45" s="350">
        <v>0</v>
      </c>
      <c r="P45" s="351"/>
      <c r="Q45" s="351"/>
      <c r="R45" s="351"/>
      <c r="S45" s="352"/>
      <c r="T45" s="269"/>
      <c r="V45" s="316"/>
      <c r="W45" s="294"/>
      <c r="X45" s="294"/>
      <c r="Y45" s="294"/>
      <c r="Z45" s="294"/>
      <c r="AA45" s="294"/>
      <c r="AB45" s="294"/>
    </row>
    <row r="46" spans="2:28" s="277" customFormat="1" ht="13.5" x14ac:dyDescent="0.2">
      <c r="B46" s="269"/>
      <c r="C46" s="281" t="s">
        <v>366</v>
      </c>
      <c r="D46" s="282"/>
      <c r="E46" s="282"/>
      <c r="F46" s="282"/>
      <c r="G46" s="282"/>
      <c r="H46" s="283"/>
      <c r="I46" s="344">
        <v>133</v>
      </c>
      <c r="J46" s="321"/>
      <c r="K46" s="322"/>
      <c r="L46" s="322"/>
      <c r="M46" s="322"/>
      <c r="N46" s="323"/>
      <c r="O46" s="321">
        <v>0</v>
      </c>
      <c r="P46" s="322"/>
      <c r="Q46" s="322"/>
      <c r="R46" s="322"/>
      <c r="S46" s="323"/>
      <c r="T46" s="269"/>
      <c r="V46" s="316"/>
      <c r="W46" s="294"/>
      <c r="X46" s="294"/>
      <c r="Y46" s="294"/>
      <c r="Z46" s="294"/>
      <c r="AA46" s="294"/>
      <c r="AB46" s="294"/>
    </row>
    <row r="47" spans="2:28" s="277" customFormat="1" ht="13.5" x14ac:dyDescent="0.2">
      <c r="B47" s="269"/>
      <c r="C47" s="281" t="s">
        <v>367</v>
      </c>
      <c r="D47" s="282"/>
      <c r="E47" s="282"/>
      <c r="F47" s="282"/>
      <c r="G47" s="282"/>
      <c r="H47" s="283"/>
      <c r="I47" s="344">
        <v>140</v>
      </c>
      <c r="J47" s="310">
        <v>52</v>
      </c>
      <c r="K47" s="311"/>
      <c r="L47" s="311"/>
      <c r="M47" s="311"/>
      <c r="N47" s="312"/>
      <c r="O47" s="313">
        <v>46</v>
      </c>
      <c r="P47" s="314"/>
      <c r="Q47" s="314"/>
      <c r="R47" s="314"/>
      <c r="S47" s="315"/>
      <c r="T47" s="269"/>
      <c r="V47" s="316"/>
      <c r="W47" s="294"/>
      <c r="X47" s="294"/>
      <c r="Y47" s="294"/>
      <c r="Z47" s="294"/>
      <c r="AA47" s="294"/>
      <c r="AB47" s="294"/>
    </row>
    <row r="48" spans="2:28" s="277" customFormat="1" ht="27" customHeight="1" x14ac:dyDescent="0.2">
      <c r="B48" s="269"/>
      <c r="C48" s="281" t="s">
        <v>368</v>
      </c>
      <c r="D48" s="282"/>
      <c r="E48" s="282"/>
      <c r="F48" s="282"/>
      <c r="G48" s="282"/>
      <c r="H48" s="283"/>
      <c r="I48" s="344">
        <v>150</v>
      </c>
      <c r="J48" s="324">
        <v>40</v>
      </c>
      <c r="K48" s="325"/>
      <c r="L48" s="325"/>
      <c r="M48" s="325"/>
      <c r="N48" s="326"/>
      <c r="O48" s="327">
        <v>45</v>
      </c>
      <c r="P48" s="328"/>
      <c r="Q48" s="328"/>
      <c r="R48" s="328"/>
      <c r="S48" s="329"/>
      <c r="T48" s="269"/>
      <c r="V48" s="294"/>
      <c r="W48" s="294"/>
      <c r="X48" s="294"/>
      <c r="Y48" s="294"/>
      <c r="Z48" s="294"/>
      <c r="AA48" s="294"/>
      <c r="AB48" s="294"/>
    </row>
    <row r="49" spans="2:30" s="277" customFormat="1" ht="13.5" x14ac:dyDescent="0.2">
      <c r="B49" s="269"/>
      <c r="C49" s="281" t="s">
        <v>369</v>
      </c>
      <c r="D49" s="282"/>
      <c r="E49" s="282"/>
      <c r="F49" s="282"/>
      <c r="G49" s="282"/>
      <c r="H49" s="283"/>
      <c r="I49" s="344">
        <v>160</v>
      </c>
      <c r="J49" s="353">
        <v>1</v>
      </c>
      <c r="K49" s="354"/>
      <c r="L49" s="354"/>
      <c r="M49" s="354"/>
      <c r="N49" s="355"/>
      <c r="O49" s="353">
        <v>1</v>
      </c>
      <c r="P49" s="354"/>
      <c r="Q49" s="354"/>
      <c r="R49" s="354"/>
      <c r="S49" s="355"/>
      <c r="T49" s="269"/>
      <c r="V49" s="294"/>
      <c r="W49" s="294"/>
      <c r="X49" s="294"/>
      <c r="Y49" s="294"/>
      <c r="Z49" s="294"/>
      <c r="AA49" s="294"/>
      <c r="AB49" s="294"/>
    </row>
    <row r="50" spans="2:30" s="277" customFormat="1" ht="13.5" x14ac:dyDescent="0.2">
      <c r="B50" s="269"/>
      <c r="C50" s="281" t="s">
        <v>370</v>
      </c>
      <c r="D50" s="282"/>
      <c r="E50" s="282"/>
      <c r="F50" s="282"/>
      <c r="G50" s="282"/>
      <c r="H50" s="283"/>
      <c r="I50" s="344">
        <v>170</v>
      </c>
      <c r="J50" s="313">
        <v>0</v>
      </c>
      <c r="K50" s="314"/>
      <c r="L50" s="314"/>
      <c r="M50" s="314"/>
      <c r="N50" s="315"/>
      <c r="O50" s="313">
        <v>0</v>
      </c>
      <c r="P50" s="314"/>
      <c r="Q50" s="314"/>
      <c r="R50" s="314"/>
      <c r="S50" s="315"/>
      <c r="T50" s="269"/>
      <c r="V50" s="316"/>
      <c r="W50" s="294"/>
      <c r="X50" s="294"/>
      <c r="Y50" s="294"/>
      <c r="Z50" s="294"/>
      <c r="AA50" s="294"/>
      <c r="AB50" s="294"/>
    </row>
    <row r="51" spans="2:30" s="277" customFormat="1" ht="13.5" x14ac:dyDescent="0.2">
      <c r="B51" s="269"/>
      <c r="C51" s="281" t="s">
        <v>371</v>
      </c>
      <c r="D51" s="282"/>
      <c r="E51" s="282"/>
      <c r="F51" s="282"/>
      <c r="G51" s="282"/>
      <c r="H51" s="283"/>
      <c r="I51" s="344">
        <v>180</v>
      </c>
      <c r="J51" s="330">
        <v>0</v>
      </c>
      <c r="K51" s="331"/>
      <c r="L51" s="331"/>
      <c r="M51" s="331"/>
      <c r="N51" s="332"/>
      <c r="O51" s="330">
        <v>0</v>
      </c>
      <c r="P51" s="331"/>
      <c r="Q51" s="331"/>
      <c r="R51" s="331"/>
      <c r="S51" s="332"/>
      <c r="T51" s="269"/>
      <c r="V51" s="316"/>
      <c r="W51" s="294"/>
      <c r="X51" s="294"/>
      <c r="Y51" s="294"/>
      <c r="Z51" s="294"/>
      <c r="AA51" s="294"/>
      <c r="AB51" s="294"/>
    </row>
    <row r="52" spans="2:30" s="277" customFormat="1" ht="13.5" x14ac:dyDescent="0.2">
      <c r="B52" s="269"/>
      <c r="C52" s="281" t="s">
        <v>372</v>
      </c>
      <c r="D52" s="282"/>
      <c r="E52" s="282"/>
      <c r="F52" s="282"/>
      <c r="G52" s="282"/>
      <c r="H52" s="283"/>
      <c r="I52" s="344">
        <v>190</v>
      </c>
      <c r="J52" s="321">
        <v>0</v>
      </c>
      <c r="K52" s="322"/>
      <c r="L52" s="322"/>
      <c r="M52" s="322"/>
      <c r="N52" s="323"/>
      <c r="O52" s="321">
        <v>0</v>
      </c>
      <c r="P52" s="322"/>
      <c r="Q52" s="322"/>
      <c r="R52" s="322"/>
      <c r="S52" s="323"/>
      <c r="T52" s="269"/>
      <c r="V52" s="316"/>
      <c r="W52" s="294"/>
      <c r="X52" s="294"/>
      <c r="Y52" s="294"/>
      <c r="Z52" s="294"/>
      <c r="AA52" s="294"/>
      <c r="AB52" s="294"/>
    </row>
    <row r="53" spans="2:30" s="277" customFormat="1" ht="13.5" x14ac:dyDescent="0.2">
      <c r="B53" s="269"/>
      <c r="C53" s="281" t="s">
        <v>373</v>
      </c>
      <c r="D53" s="282"/>
      <c r="E53" s="282"/>
      <c r="F53" s="282"/>
      <c r="G53" s="282"/>
      <c r="H53" s="283"/>
      <c r="I53" s="344">
        <v>200</v>
      </c>
      <c r="J53" s="350">
        <v>0</v>
      </c>
      <c r="K53" s="351"/>
      <c r="L53" s="351"/>
      <c r="M53" s="351"/>
      <c r="N53" s="352"/>
      <c r="O53" s="350">
        <v>0</v>
      </c>
      <c r="P53" s="351"/>
      <c r="Q53" s="351"/>
      <c r="R53" s="351"/>
      <c r="S53" s="352"/>
      <c r="T53" s="269"/>
      <c r="V53" s="316"/>
      <c r="W53" s="294"/>
      <c r="X53" s="294"/>
      <c r="Y53" s="294"/>
      <c r="Z53" s="294"/>
      <c r="AA53" s="294"/>
      <c r="AB53" s="294"/>
    </row>
    <row r="54" spans="2:30" s="277" customFormat="1" ht="15" customHeight="1" x14ac:dyDescent="0.25">
      <c r="B54" s="269"/>
      <c r="C54" s="281" t="s">
        <v>374</v>
      </c>
      <c r="D54" s="282"/>
      <c r="E54" s="282"/>
      <c r="F54" s="282"/>
      <c r="G54" s="282"/>
      <c r="H54" s="283"/>
      <c r="I54" s="344">
        <v>210</v>
      </c>
      <c r="J54" s="324">
        <v>39</v>
      </c>
      <c r="K54" s="325"/>
      <c r="L54" s="325"/>
      <c r="M54" s="325"/>
      <c r="N54" s="326"/>
      <c r="O54" s="327">
        <v>44</v>
      </c>
      <c r="P54" s="328"/>
      <c r="Q54" s="328"/>
      <c r="R54" s="328"/>
      <c r="S54" s="329"/>
      <c r="T54" s="269"/>
      <c r="V54" s="356"/>
      <c r="W54" s="357"/>
      <c r="X54" s="357"/>
      <c r="Y54" s="358"/>
      <c r="Z54" s="358"/>
      <c r="AA54" s="358"/>
      <c r="AB54" s="358"/>
      <c r="AC54" s="357"/>
      <c r="AD54" s="357"/>
    </row>
    <row r="55" spans="2:30" s="277" customFormat="1" ht="27" customHeight="1" x14ac:dyDescent="0.25">
      <c r="B55" s="269"/>
      <c r="C55" s="281" t="s">
        <v>375</v>
      </c>
      <c r="D55" s="282"/>
      <c r="E55" s="282"/>
      <c r="F55" s="282"/>
      <c r="G55" s="282"/>
      <c r="H55" s="283"/>
      <c r="I55" s="344">
        <v>220</v>
      </c>
      <c r="J55" s="185">
        <v>0</v>
      </c>
      <c r="K55" s="186"/>
      <c r="L55" s="186"/>
      <c r="M55" s="186"/>
      <c r="N55" s="187"/>
      <c r="O55" s="330">
        <v>0</v>
      </c>
      <c r="P55" s="331"/>
      <c r="Q55" s="331"/>
      <c r="R55" s="331"/>
      <c r="S55" s="332"/>
      <c r="T55" s="269"/>
      <c r="V55" s="316"/>
      <c r="W55" s="294"/>
      <c r="X55" s="294"/>
      <c r="Y55" s="294"/>
      <c r="Z55" s="294"/>
      <c r="AA55" s="294"/>
      <c r="AB55" s="294"/>
    </row>
    <row r="56" spans="2:30" s="277" customFormat="1" ht="27" customHeight="1" x14ac:dyDescent="0.25">
      <c r="B56" s="269"/>
      <c r="C56" s="281" t="s">
        <v>376</v>
      </c>
      <c r="D56" s="282"/>
      <c r="E56" s="282"/>
      <c r="F56" s="282"/>
      <c r="G56" s="282"/>
      <c r="H56" s="283"/>
      <c r="I56" s="344">
        <v>230</v>
      </c>
      <c r="J56" s="185">
        <v>0</v>
      </c>
      <c r="K56" s="186"/>
      <c r="L56" s="186"/>
      <c r="M56" s="186"/>
      <c r="N56" s="187"/>
      <c r="O56" s="330">
        <v>0</v>
      </c>
      <c r="P56" s="331"/>
      <c r="Q56" s="331"/>
      <c r="R56" s="331"/>
      <c r="S56" s="332"/>
      <c r="T56" s="269"/>
      <c r="V56" s="316"/>
      <c r="W56" s="294"/>
      <c r="X56" s="294"/>
      <c r="Y56" s="294"/>
      <c r="Z56" s="294"/>
      <c r="AA56" s="294"/>
      <c r="AB56" s="294"/>
    </row>
    <row r="57" spans="2:30" s="277" customFormat="1" ht="13.5" x14ac:dyDescent="0.2">
      <c r="B57" s="269"/>
      <c r="C57" s="281" t="s">
        <v>377</v>
      </c>
      <c r="D57" s="282"/>
      <c r="E57" s="282"/>
      <c r="F57" s="282"/>
      <c r="G57" s="282"/>
      <c r="H57" s="283"/>
      <c r="I57" s="344">
        <v>240</v>
      </c>
      <c r="J57" s="324">
        <v>39</v>
      </c>
      <c r="K57" s="325"/>
      <c r="L57" s="325"/>
      <c r="M57" s="325"/>
      <c r="N57" s="326"/>
      <c r="O57" s="327">
        <v>44</v>
      </c>
      <c r="P57" s="328"/>
      <c r="Q57" s="328"/>
      <c r="R57" s="328"/>
      <c r="S57" s="329"/>
      <c r="T57" s="269"/>
      <c r="V57" s="294"/>
      <c r="W57" s="294"/>
      <c r="X57" s="294"/>
      <c r="Y57" s="294"/>
      <c r="Z57" s="294"/>
      <c r="AA57" s="294"/>
      <c r="AB57" s="294"/>
    </row>
    <row r="58" spans="2:30" s="277" customFormat="1" ht="13.5" x14ac:dyDescent="0.2">
      <c r="B58" s="269"/>
      <c r="C58" s="281" t="s">
        <v>378</v>
      </c>
      <c r="D58" s="282"/>
      <c r="E58" s="282"/>
      <c r="F58" s="282"/>
      <c r="G58" s="282"/>
      <c r="H58" s="283"/>
      <c r="I58" s="344">
        <v>250</v>
      </c>
      <c r="J58" s="330">
        <v>0</v>
      </c>
      <c r="K58" s="331"/>
      <c r="L58" s="331"/>
      <c r="M58" s="331"/>
      <c r="N58" s="332"/>
      <c r="O58" s="330">
        <v>0</v>
      </c>
      <c r="P58" s="331"/>
      <c r="Q58" s="331"/>
      <c r="R58" s="331"/>
      <c r="S58" s="332"/>
      <c r="T58" s="269"/>
      <c r="V58" s="316"/>
      <c r="W58" s="294"/>
      <c r="X58" s="294"/>
      <c r="Y58" s="294"/>
      <c r="Z58" s="294"/>
      <c r="AA58" s="294"/>
      <c r="AB58" s="294"/>
    </row>
    <row r="59" spans="2:30" s="277" customFormat="1" ht="13.5" x14ac:dyDescent="0.2">
      <c r="B59" s="269"/>
      <c r="C59" s="281" t="s">
        <v>379</v>
      </c>
      <c r="D59" s="282"/>
      <c r="E59" s="282"/>
      <c r="F59" s="282"/>
      <c r="G59" s="282"/>
      <c r="H59" s="283"/>
      <c r="I59" s="344">
        <v>260</v>
      </c>
      <c r="J59" s="330">
        <v>0</v>
      </c>
      <c r="K59" s="331"/>
      <c r="L59" s="331"/>
      <c r="M59" s="331"/>
      <c r="N59" s="332"/>
      <c r="O59" s="330">
        <v>0</v>
      </c>
      <c r="P59" s="331"/>
      <c r="Q59" s="331"/>
      <c r="R59" s="331"/>
      <c r="S59" s="332"/>
      <c r="T59" s="269"/>
      <c r="V59" s="316"/>
      <c r="W59" s="294"/>
      <c r="X59" s="294"/>
      <c r="Y59" s="294"/>
      <c r="Z59" s="294"/>
      <c r="AA59" s="294"/>
      <c r="AB59" s="294"/>
    </row>
    <row r="60" spans="2:30" ht="15.75" x14ac:dyDescent="0.25">
      <c r="B60" s="359"/>
      <c r="C60" s="202"/>
      <c r="D60" s="202"/>
      <c r="E60" s="202"/>
      <c r="F60" s="202"/>
      <c r="G60" s="202"/>
      <c r="H60" s="202"/>
      <c r="I60" s="359"/>
      <c r="J60" s="359"/>
      <c r="K60" s="359"/>
      <c r="L60" s="359"/>
      <c r="M60" s="360"/>
      <c r="N60" s="359"/>
      <c r="O60" s="359"/>
      <c r="P60" s="359"/>
      <c r="Q60" s="359"/>
      <c r="R60" s="359"/>
      <c r="S60" s="359"/>
      <c r="T60" s="359"/>
      <c r="V60" s="362"/>
      <c r="W60" s="362"/>
      <c r="X60" s="362"/>
      <c r="Y60" s="362"/>
      <c r="Z60" s="362"/>
      <c r="AA60" s="362"/>
      <c r="AB60" s="362"/>
    </row>
    <row r="61" spans="2:30" s="114" customFormat="1" ht="15" x14ac:dyDescent="0.25">
      <c r="B61" s="118"/>
      <c r="C61" s="256" t="s">
        <v>77</v>
      </c>
      <c r="D61" s="256"/>
      <c r="E61" s="119"/>
      <c r="F61" s="257"/>
      <c r="G61" s="257"/>
      <c r="H61" s="257"/>
      <c r="I61" s="119"/>
      <c r="J61" s="257" t="s">
        <v>197</v>
      </c>
      <c r="K61" s="257"/>
      <c r="L61" s="257"/>
      <c r="M61" s="257"/>
      <c r="N61" s="257"/>
      <c r="O61" s="257"/>
      <c r="P61" s="118"/>
      <c r="Q61" s="118"/>
      <c r="R61" s="118"/>
      <c r="S61" s="118"/>
      <c r="T61" s="118"/>
    </row>
    <row r="62" spans="2:30" s="262" customFormat="1" ht="12" x14ac:dyDescent="0.2">
      <c r="B62" s="258"/>
      <c r="C62" s="259" t="s">
        <v>331</v>
      </c>
      <c r="D62" s="259"/>
      <c r="E62" s="259"/>
      <c r="F62" s="260" t="s">
        <v>332</v>
      </c>
      <c r="G62" s="260"/>
      <c r="H62" s="260"/>
      <c r="I62" s="261"/>
      <c r="J62" s="260" t="s">
        <v>333</v>
      </c>
      <c r="K62" s="260"/>
      <c r="L62" s="260"/>
      <c r="M62" s="260"/>
      <c r="N62" s="260"/>
      <c r="O62" s="260"/>
      <c r="P62" s="258"/>
      <c r="Q62" s="258"/>
      <c r="R62" s="258"/>
      <c r="S62" s="258"/>
      <c r="T62" s="258"/>
    </row>
    <row r="63" spans="2:30" s="114" customFormat="1" ht="15" x14ac:dyDescent="0.25">
      <c r="B63" s="118"/>
      <c r="C63" s="256"/>
      <c r="D63" s="256"/>
      <c r="E63" s="119"/>
      <c r="F63" s="257"/>
      <c r="G63" s="257"/>
      <c r="H63" s="257"/>
      <c r="I63" s="119"/>
      <c r="J63" s="257"/>
      <c r="K63" s="257"/>
      <c r="L63" s="257"/>
      <c r="M63" s="257"/>
      <c r="N63" s="257"/>
      <c r="O63" s="257"/>
      <c r="P63" s="118"/>
      <c r="Q63" s="118"/>
      <c r="R63" s="118"/>
      <c r="S63" s="118"/>
      <c r="T63" s="118"/>
    </row>
    <row r="64" spans="2:30" s="114" customFormat="1" ht="15" x14ac:dyDescent="0.25">
      <c r="B64" s="118"/>
      <c r="C64" s="127"/>
      <c r="D64" s="127"/>
      <c r="E64" s="127"/>
      <c r="F64" s="260"/>
      <c r="G64" s="260"/>
      <c r="H64" s="260"/>
      <c r="I64" s="261"/>
      <c r="J64" s="260"/>
      <c r="K64" s="260"/>
      <c r="L64" s="260"/>
      <c r="M64" s="260"/>
      <c r="N64" s="260"/>
      <c r="O64" s="260"/>
      <c r="P64" s="118"/>
      <c r="Q64" s="118"/>
      <c r="R64" s="118"/>
      <c r="S64" s="118"/>
      <c r="T64" s="118"/>
    </row>
    <row r="65" spans="2:20" s="114" customFormat="1" ht="15" x14ac:dyDescent="0.25">
      <c r="B65" s="118"/>
      <c r="C65" s="264">
        <v>43920</v>
      </c>
      <c r="D65" s="264"/>
      <c r="E65" s="118"/>
      <c r="F65" s="118"/>
      <c r="G65" s="118"/>
      <c r="H65" s="118"/>
      <c r="I65" s="118"/>
      <c r="J65" s="118"/>
      <c r="K65" s="118"/>
      <c r="L65" s="118"/>
      <c r="M65" s="267"/>
      <c r="N65" s="118"/>
      <c r="O65" s="118"/>
      <c r="P65" s="118"/>
      <c r="Q65" s="118"/>
      <c r="R65" s="118"/>
      <c r="S65" s="118"/>
      <c r="T65" s="118"/>
    </row>
    <row r="66" spans="2:20" s="114" customFormat="1" ht="15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267"/>
      <c r="N66" s="118"/>
      <c r="O66" s="118"/>
      <c r="P66" s="118"/>
      <c r="Q66" s="118"/>
      <c r="R66" s="118"/>
      <c r="S66" s="118"/>
      <c r="T66" s="118"/>
    </row>
    <row r="67" spans="2:20" ht="6" customHeight="1" x14ac:dyDescent="0.2">
      <c r="B67" s="359"/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60"/>
      <c r="N67" s="359"/>
      <c r="O67" s="359"/>
      <c r="P67" s="359"/>
      <c r="Q67" s="359"/>
      <c r="R67" s="359"/>
      <c r="S67" s="359"/>
      <c r="T67" s="359"/>
    </row>
  </sheetData>
  <mergeCells count="163">
    <mergeCell ref="F64:H64"/>
    <mergeCell ref="J64:O64"/>
    <mergeCell ref="C65:D65"/>
    <mergeCell ref="C61:D61"/>
    <mergeCell ref="F61:H61"/>
    <mergeCell ref="J61:O61"/>
    <mergeCell ref="F62:H62"/>
    <mergeCell ref="J62:O62"/>
    <mergeCell ref="C63:D63"/>
    <mergeCell ref="F63:H63"/>
    <mergeCell ref="J63:O63"/>
    <mergeCell ref="C58:H58"/>
    <mergeCell ref="J58:N58"/>
    <mergeCell ref="O58:S58"/>
    <mergeCell ref="C59:H59"/>
    <mergeCell ref="J59:N59"/>
    <mergeCell ref="O59:S59"/>
    <mergeCell ref="C56:H56"/>
    <mergeCell ref="J56:N56"/>
    <mergeCell ref="O56:S56"/>
    <mergeCell ref="C57:H57"/>
    <mergeCell ref="J57:N57"/>
    <mergeCell ref="O57:S57"/>
    <mergeCell ref="C54:H54"/>
    <mergeCell ref="J54:N54"/>
    <mergeCell ref="O54:S54"/>
    <mergeCell ref="Y54:AB54"/>
    <mergeCell ref="C55:H55"/>
    <mergeCell ref="J55:N55"/>
    <mergeCell ref="O55:S55"/>
    <mergeCell ref="C52:H52"/>
    <mergeCell ref="J52:N52"/>
    <mergeCell ref="O52:S52"/>
    <mergeCell ref="C53:H53"/>
    <mergeCell ref="J53:N53"/>
    <mergeCell ref="O53:S53"/>
    <mergeCell ref="C50:H50"/>
    <mergeCell ref="J50:N50"/>
    <mergeCell ref="O50:S50"/>
    <mergeCell ref="C51:H51"/>
    <mergeCell ref="J51:N51"/>
    <mergeCell ref="O51:S51"/>
    <mergeCell ref="C48:H48"/>
    <mergeCell ref="J48:N48"/>
    <mergeCell ref="O48:S48"/>
    <mergeCell ref="C49:H49"/>
    <mergeCell ref="J49:N49"/>
    <mergeCell ref="O49:S49"/>
    <mergeCell ref="C46:H46"/>
    <mergeCell ref="J46:N46"/>
    <mergeCell ref="O46:S46"/>
    <mergeCell ref="C47:H47"/>
    <mergeCell ref="J47:N47"/>
    <mergeCell ref="O47:S47"/>
    <mergeCell ref="C44:H44"/>
    <mergeCell ref="J44:N44"/>
    <mergeCell ref="O44:S44"/>
    <mergeCell ref="C45:H45"/>
    <mergeCell ref="J45:N45"/>
    <mergeCell ref="O45:S45"/>
    <mergeCell ref="C42:H42"/>
    <mergeCell ref="J42:N42"/>
    <mergeCell ref="O42:S42"/>
    <mergeCell ref="C43:H43"/>
    <mergeCell ref="J43:N43"/>
    <mergeCell ref="O43:S43"/>
    <mergeCell ref="C40:H40"/>
    <mergeCell ref="J40:N40"/>
    <mergeCell ref="O40:S40"/>
    <mergeCell ref="C41:H41"/>
    <mergeCell ref="J41:N41"/>
    <mergeCell ref="O41:S41"/>
    <mergeCell ref="C38:H38"/>
    <mergeCell ref="J38:N38"/>
    <mergeCell ref="O38:S38"/>
    <mergeCell ref="C39:H39"/>
    <mergeCell ref="J39:N39"/>
    <mergeCell ref="O39:S39"/>
    <mergeCell ref="C36:H36"/>
    <mergeCell ref="J36:N36"/>
    <mergeCell ref="O36:S36"/>
    <mergeCell ref="C37:H37"/>
    <mergeCell ref="J37:N37"/>
    <mergeCell ref="O37:S37"/>
    <mergeCell ref="C34:H34"/>
    <mergeCell ref="J34:N34"/>
    <mergeCell ref="O34:S34"/>
    <mergeCell ref="C35:H35"/>
    <mergeCell ref="J35:N35"/>
    <mergeCell ref="O35:S35"/>
    <mergeCell ref="C32:H32"/>
    <mergeCell ref="J32:N32"/>
    <mergeCell ref="O32:S32"/>
    <mergeCell ref="C33:H33"/>
    <mergeCell ref="J33:N33"/>
    <mergeCell ref="O33:S33"/>
    <mergeCell ref="C30:H30"/>
    <mergeCell ref="J30:N30"/>
    <mergeCell ref="O30:S30"/>
    <mergeCell ref="C31:H31"/>
    <mergeCell ref="J31:N31"/>
    <mergeCell ref="O31:S31"/>
    <mergeCell ref="C28:H28"/>
    <mergeCell ref="J28:N28"/>
    <mergeCell ref="O28:S28"/>
    <mergeCell ref="C29:H29"/>
    <mergeCell ref="J29:N29"/>
    <mergeCell ref="O29:S29"/>
    <mergeCell ref="C26:H26"/>
    <mergeCell ref="J26:N26"/>
    <mergeCell ref="O26:S26"/>
    <mergeCell ref="C27:H27"/>
    <mergeCell ref="J27:N27"/>
    <mergeCell ref="O27:S27"/>
    <mergeCell ref="C24:H24"/>
    <mergeCell ref="J24:N24"/>
    <mergeCell ref="O24:S24"/>
    <mergeCell ref="C25:H25"/>
    <mergeCell ref="J25:N25"/>
    <mergeCell ref="O25:S25"/>
    <mergeCell ref="C22:H22"/>
    <mergeCell ref="J22:N22"/>
    <mergeCell ref="O22:S22"/>
    <mergeCell ref="C23:H23"/>
    <mergeCell ref="J23:N23"/>
    <mergeCell ref="O23:S23"/>
    <mergeCell ref="C20:H20"/>
    <mergeCell ref="J20:N20"/>
    <mergeCell ref="O20:S20"/>
    <mergeCell ref="C21:H21"/>
    <mergeCell ref="J21:N21"/>
    <mergeCell ref="O21:S21"/>
    <mergeCell ref="C18:H18"/>
    <mergeCell ref="J18:N18"/>
    <mergeCell ref="O18:S18"/>
    <mergeCell ref="C19:H19"/>
    <mergeCell ref="J19:N19"/>
    <mergeCell ref="O19:S19"/>
    <mergeCell ref="C16:H17"/>
    <mergeCell ref="I16:I17"/>
    <mergeCell ref="K16:L16"/>
    <mergeCell ref="P16:Q16"/>
    <mergeCell ref="J17:N17"/>
    <mergeCell ref="O17:S17"/>
    <mergeCell ref="C12:E12"/>
    <mergeCell ref="F12:S12"/>
    <mergeCell ref="C13:E13"/>
    <mergeCell ref="F13:S13"/>
    <mergeCell ref="C14:E14"/>
    <mergeCell ref="F14:S14"/>
    <mergeCell ref="C9:E9"/>
    <mergeCell ref="F9:S9"/>
    <mergeCell ref="C10:E10"/>
    <mergeCell ref="F10:S10"/>
    <mergeCell ref="C11:E11"/>
    <mergeCell ref="F11:S11"/>
    <mergeCell ref="M3:S3"/>
    <mergeCell ref="C5:S5"/>
    <mergeCell ref="H6:I6"/>
    <mergeCell ref="J6:N6"/>
    <mergeCell ref="C7:I7"/>
    <mergeCell ref="C8:E8"/>
    <mergeCell ref="F8:S8"/>
  </mergeCells>
  <conditionalFormatting sqref="W54:AB54">
    <cfRule type="expression" dxfId="25" priority="1" stopIfTrue="1">
      <formula>$J$54&lt;&gt;$X$54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indexed="48"/>
  </sheetPr>
  <dimension ref="B1:AE112"/>
  <sheetViews>
    <sheetView zoomScaleNormal="100" zoomScaleSheetLayoutView="100" workbookViewId="0">
      <selection activeCell="G6" sqref="G6:I6"/>
    </sheetView>
  </sheetViews>
  <sheetFormatPr defaultRowHeight="13.5" x14ac:dyDescent="0.2"/>
  <cols>
    <col min="1" max="2" width="0.85546875" style="364" customWidth="1"/>
    <col min="3" max="3" width="32.140625" style="364" customWidth="1"/>
    <col min="4" max="4" width="4.85546875" style="364" customWidth="1"/>
    <col min="5" max="8" width="4" style="364" customWidth="1"/>
    <col min="9" max="9" width="4.85546875" style="364" customWidth="1"/>
    <col min="10" max="14" width="4" style="364" customWidth="1"/>
    <col min="15" max="15" width="4.7109375" style="364" customWidth="1"/>
    <col min="16" max="16" width="4" style="364" customWidth="1"/>
    <col min="17" max="17" width="4.140625" style="364" customWidth="1"/>
    <col min="18" max="19" width="4" style="364" customWidth="1"/>
    <col min="20" max="20" width="4.7109375" style="364" customWidth="1"/>
    <col min="21" max="21" width="0.85546875" style="364" customWidth="1"/>
    <col min="22" max="22" width="1.85546875" style="364" customWidth="1"/>
    <col min="23" max="23" width="12.28515625" style="364" customWidth="1"/>
    <col min="24" max="24" width="9.7109375" style="364" customWidth="1"/>
    <col min="25" max="25" width="4.140625" style="364" customWidth="1"/>
    <col min="26" max="26" width="11.42578125" style="364" customWidth="1"/>
    <col min="27" max="27" width="11.5703125" style="364" customWidth="1"/>
    <col min="28" max="28" width="11.42578125" style="364" customWidth="1"/>
    <col min="29" max="256" width="9.140625" style="364"/>
    <col min="257" max="258" width="0.85546875" style="364" customWidth="1"/>
    <col min="259" max="259" width="32.140625" style="364" customWidth="1"/>
    <col min="260" max="260" width="4.85546875" style="364" customWidth="1"/>
    <col min="261" max="264" width="4" style="364" customWidth="1"/>
    <col min="265" max="265" width="4.85546875" style="364" customWidth="1"/>
    <col min="266" max="270" width="4" style="364" customWidth="1"/>
    <col min="271" max="271" width="4.7109375" style="364" customWidth="1"/>
    <col min="272" max="272" width="4" style="364" customWidth="1"/>
    <col min="273" max="273" width="4.140625" style="364" customWidth="1"/>
    <col min="274" max="275" width="4" style="364" customWidth="1"/>
    <col min="276" max="276" width="4.7109375" style="364" customWidth="1"/>
    <col min="277" max="277" width="0.85546875" style="364" customWidth="1"/>
    <col min="278" max="278" width="1.85546875" style="364" customWidth="1"/>
    <col min="279" max="279" width="12.28515625" style="364" customWidth="1"/>
    <col min="280" max="280" width="9.7109375" style="364" customWidth="1"/>
    <col min="281" max="281" width="4.140625" style="364" customWidth="1"/>
    <col min="282" max="282" width="11.42578125" style="364" customWidth="1"/>
    <col min="283" max="283" width="11.5703125" style="364" customWidth="1"/>
    <col min="284" max="284" width="11.42578125" style="364" customWidth="1"/>
    <col min="285" max="512" width="9.140625" style="364"/>
    <col min="513" max="514" width="0.85546875" style="364" customWidth="1"/>
    <col min="515" max="515" width="32.140625" style="364" customWidth="1"/>
    <col min="516" max="516" width="4.85546875" style="364" customWidth="1"/>
    <col min="517" max="520" width="4" style="364" customWidth="1"/>
    <col min="521" max="521" width="4.85546875" style="364" customWidth="1"/>
    <col min="522" max="526" width="4" style="364" customWidth="1"/>
    <col min="527" max="527" width="4.7109375" style="364" customWidth="1"/>
    <col min="528" max="528" width="4" style="364" customWidth="1"/>
    <col min="529" max="529" width="4.140625" style="364" customWidth="1"/>
    <col min="530" max="531" width="4" style="364" customWidth="1"/>
    <col min="532" max="532" width="4.7109375" style="364" customWidth="1"/>
    <col min="533" max="533" width="0.85546875" style="364" customWidth="1"/>
    <col min="534" max="534" width="1.85546875" style="364" customWidth="1"/>
    <col min="535" max="535" width="12.28515625" style="364" customWidth="1"/>
    <col min="536" max="536" width="9.7109375" style="364" customWidth="1"/>
    <col min="537" max="537" width="4.140625" style="364" customWidth="1"/>
    <col min="538" max="538" width="11.42578125" style="364" customWidth="1"/>
    <col min="539" max="539" width="11.5703125" style="364" customWidth="1"/>
    <col min="540" max="540" width="11.42578125" style="364" customWidth="1"/>
    <col min="541" max="768" width="9.140625" style="364"/>
    <col min="769" max="770" width="0.85546875" style="364" customWidth="1"/>
    <col min="771" max="771" width="32.140625" style="364" customWidth="1"/>
    <col min="772" max="772" width="4.85546875" style="364" customWidth="1"/>
    <col min="773" max="776" width="4" style="364" customWidth="1"/>
    <col min="777" max="777" width="4.85546875" style="364" customWidth="1"/>
    <col min="778" max="782" width="4" style="364" customWidth="1"/>
    <col min="783" max="783" width="4.7109375" style="364" customWidth="1"/>
    <col min="784" max="784" width="4" style="364" customWidth="1"/>
    <col min="785" max="785" width="4.140625" style="364" customWidth="1"/>
    <col min="786" max="787" width="4" style="364" customWidth="1"/>
    <col min="788" max="788" width="4.7109375" style="364" customWidth="1"/>
    <col min="789" max="789" width="0.85546875" style="364" customWidth="1"/>
    <col min="790" max="790" width="1.85546875" style="364" customWidth="1"/>
    <col min="791" max="791" width="12.28515625" style="364" customWidth="1"/>
    <col min="792" max="792" width="9.7109375" style="364" customWidth="1"/>
    <col min="793" max="793" width="4.140625" style="364" customWidth="1"/>
    <col min="794" max="794" width="11.42578125" style="364" customWidth="1"/>
    <col min="795" max="795" width="11.5703125" style="364" customWidth="1"/>
    <col min="796" max="796" width="11.42578125" style="364" customWidth="1"/>
    <col min="797" max="1024" width="9.140625" style="364"/>
    <col min="1025" max="1026" width="0.85546875" style="364" customWidth="1"/>
    <col min="1027" max="1027" width="32.140625" style="364" customWidth="1"/>
    <col min="1028" max="1028" width="4.85546875" style="364" customWidth="1"/>
    <col min="1029" max="1032" width="4" style="364" customWidth="1"/>
    <col min="1033" max="1033" width="4.85546875" style="364" customWidth="1"/>
    <col min="1034" max="1038" width="4" style="364" customWidth="1"/>
    <col min="1039" max="1039" width="4.7109375" style="364" customWidth="1"/>
    <col min="1040" max="1040" width="4" style="364" customWidth="1"/>
    <col min="1041" max="1041" width="4.140625" style="364" customWidth="1"/>
    <col min="1042" max="1043" width="4" style="364" customWidth="1"/>
    <col min="1044" max="1044" width="4.7109375" style="364" customWidth="1"/>
    <col min="1045" max="1045" width="0.85546875" style="364" customWidth="1"/>
    <col min="1046" max="1046" width="1.85546875" style="364" customWidth="1"/>
    <col min="1047" max="1047" width="12.28515625" style="364" customWidth="1"/>
    <col min="1048" max="1048" width="9.7109375" style="364" customWidth="1"/>
    <col min="1049" max="1049" width="4.140625" style="364" customWidth="1"/>
    <col min="1050" max="1050" width="11.42578125" style="364" customWidth="1"/>
    <col min="1051" max="1051" width="11.5703125" style="364" customWidth="1"/>
    <col min="1052" max="1052" width="11.42578125" style="364" customWidth="1"/>
    <col min="1053" max="1280" width="9.140625" style="364"/>
    <col min="1281" max="1282" width="0.85546875" style="364" customWidth="1"/>
    <col min="1283" max="1283" width="32.140625" style="364" customWidth="1"/>
    <col min="1284" max="1284" width="4.85546875" style="364" customWidth="1"/>
    <col min="1285" max="1288" width="4" style="364" customWidth="1"/>
    <col min="1289" max="1289" width="4.85546875" style="364" customWidth="1"/>
    <col min="1290" max="1294" width="4" style="364" customWidth="1"/>
    <col min="1295" max="1295" width="4.7109375" style="364" customWidth="1"/>
    <col min="1296" max="1296" width="4" style="364" customWidth="1"/>
    <col min="1297" max="1297" width="4.140625" style="364" customWidth="1"/>
    <col min="1298" max="1299" width="4" style="364" customWidth="1"/>
    <col min="1300" max="1300" width="4.7109375" style="364" customWidth="1"/>
    <col min="1301" max="1301" width="0.85546875" style="364" customWidth="1"/>
    <col min="1302" max="1302" width="1.85546875" style="364" customWidth="1"/>
    <col min="1303" max="1303" width="12.28515625" style="364" customWidth="1"/>
    <col min="1304" max="1304" width="9.7109375" style="364" customWidth="1"/>
    <col min="1305" max="1305" width="4.140625" style="364" customWidth="1"/>
    <col min="1306" max="1306" width="11.42578125" style="364" customWidth="1"/>
    <col min="1307" max="1307" width="11.5703125" style="364" customWidth="1"/>
    <col min="1308" max="1308" width="11.42578125" style="364" customWidth="1"/>
    <col min="1309" max="1536" width="9.140625" style="364"/>
    <col min="1537" max="1538" width="0.85546875" style="364" customWidth="1"/>
    <col min="1539" max="1539" width="32.140625" style="364" customWidth="1"/>
    <col min="1540" max="1540" width="4.85546875" style="364" customWidth="1"/>
    <col min="1541" max="1544" width="4" style="364" customWidth="1"/>
    <col min="1545" max="1545" width="4.85546875" style="364" customWidth="1"/>
    <col min="1546" max="1550" width="4" style="364" customWidth="1"/>
    <col min="1551" max="1551" width="4.7109375" style="364" customWidth="1"/>
    <col min="1552" max="1552" width="4" style="364" customWidth="1"/>
    <col min="1553" max="1553" width="4.140625" style="364" customWidth="1"/>
    <col min="1554" max="1555" width="4" style="364" customWidth="1"/>
    <col min="1556" max="1556" width="4.7109375" style="364" customWidth="1"/>
    <col min="1557" max="1557" width="0.85546875" style="364" customWidth="1"/>
    <col min="1558" max="1558" width="1.85546875" style="364" customWidth="1"/>
    <col min="1559" max="1559" width="12.28515625" style="364" customWidth="1"/>
    <col min="1560" max="1560" width="9.7109375" style="364" customWidth="1"/>
    <col min="1561" max="1561" width="4.140625" style="364" customWidth="1"/>
    <col min="1562" max="1562" width="11.42578125" style="364" customWidth="1"/>
    <col min="1563" max="1563" width="11.5703125" style="364" customWidth="1"/>
    <col min="1564" max="1564" width="11.42578125" style="364" customWidth="1"/>
    <col min="1565" max="1792" width="9.140625" style="364"/>
    <col min="1793" max="1794" width="0.85546875" style="364" customWidth="1"/>
    <col min="1795" max="1795" width="32.140625" style="364" customWidth="1"/>
    <col min="1796" max="1796" width="4.85546875" style="364" customWidth="1"/>
    <col min="1797" max="1800" width="4" style="364" customWidth="1"/>
    <col min="1801" max="1801" width="4.85546875" style="364" customWidth="1"/>
    <col min="1802" max="1806" width="4" style="364" customWidth="1"/>
    <col min="1807" max="1807" width="4.7109375" style="364" customWidth="1"/>
    <col min="1808" max="1808" width="4" style="364" customWidth="1"/>
    <col min="1809" max="1809" width="4.140625" style="364" customWidth="1"/>
    <col min="1810" max="1811" width="4" style="364" customWidth="1"/>
    <col min="1812" max="1812" width="4.7109375" style="364" customWidth="1"/>
    <col min="1813" max="1813" width="0.85546875" style="364" customWidth="1"/>
    <col min="1814" max="1814" width="1.85546875" style="364" customWidth="1"/>
    <col min="1815" max="1815" width="12.28515625" style="364" customWidth="1"/>
    <col min="1816" max="1816" width="9.7109375" style="364" customWidth="1"/>
    <col min="1817" max="1817" width="4.140625" style="364" customWidth="1"/>
    <col min="1818" max="1818" width="11.42578125" style="364" customWidth="1"/>
    <col min="1819" max="1819" width="11.5703125" style="364" customWidth="1"/>
    <col min="1820" max="1820" width="11.42578125" style="364" customWidth="1"/>
    <col min="1821" max="2048" width="9.140625" style="364"/>
    <col min="2049" max="2050" width="0.85546875" style="364" customWidth="1"/>
    <col min="2051" max="2051" width="32.140625" style="364" customWidth="1"/>
    <col min="2052" max="2052" width="4.85546875" style="364" customWidth="1"/>
    <col min="2053" max="2056" width="4" style="364" customWidth="1"/>
    <col min="2057" max="2057" width="4.85546875" style="364" customWidth="1"/>
    <col min="2058" max="2062" width="4" style="364" customWidth="1"/>
    <col min="2063" max="2063" width="4.7109375" style="364" customWidth="1"/>
    <col min="2064" max="2064" width="4" style="364" customWidth="1"/>
    <col min="2065" max="2065" width="4.140625" style="364" customWidth="1"/>
    <col min="2066" max="2067" width="4" style="364" customWidth="1"/>
    <col min="2068" max="2068" width="4.7109375" style="364" customWidth="1"/>
    <col min="2069" max="2069" width="0.85546875" style="364" customWidth="1"/>
    <col min="2070" max="2070" width="1.85546875" style="364" customWidth="1"/>
    <col min="2071" max="2071" width="12.28515625" style="364" customWidth="1"/>
    <col min="2072" max="2072" width="9.7109375" style="364" customWidth="1"/>
    <col min="2073" max="2073" width="4.140625" style="364" customWidth="1"/>
    <col min="2074" max="2074" width="11.42578125" style="364" customWidth="1"/>
    <col min="2075" max="2075" width="11.5703125" style="364" customWidth="1"/>
    <col min="2076" max="2076" width="11.42578125" style="364" customWidth="1"/>
    <col min="2077" max="2304" width="9.140625" style="364"/>
    <col min="2305" max="2306" width="0.85546875" style="364" customWidth="1"/>
    <col min="2307" max="2307" width="32.140625" style="364" customWidth="1"/>
    <col min="2308" max="2308" width="4.85546875" style="364" customWidth="1"/>
    <col min="2309" max="2312" width="4" style="364" customWidth="1"/>
    <col min="2313" max="2313" width="4.85546875" style="364" customWidth="1"/>
    <col min="2314" max="2318" width="4" style="364" customWidth="1"/>
    <col min="2319" max="2319" width="4.7109375" style="364" customWidth="1"/>
    <col min="2320" max="2320" width="4" style="364" customWidth="1"/>
    <col min="2321" max="2321" width="4.140625" style="364" customWidth="1"/>
    <col min="2322" max="2323" width="4" style="364" customWidth="1"/>
    <col min="2324" max="2324" width="4.7109375" style="364" customWidth="1"/>
    <col min="2325" max="2325" width="0.85546875" style="364" customWidth="1"/>
    <col min="2326" max="2326" width="1.85546875" style="364" customWidth="1"/>
    <col min="2327" max="2327" width="12.28515625" style="364" customWidth="1"/>
    <col min="2328" max="2328" width="9.7109375" style="364" customWidth="1"/>
    <col min="2329" max="2329" width="4.140625" style="364" customWidth="1"/>
    <col min="2330" max="2330" width="11.42578125" style="364" customWidth="1"/>
    <col min="2331" max="2331" width="11.5703125" style="364" customWidth="1"/>
    <col min="2332" max="2332" width="11.42578125" style="364" customWidth="1"/>
    <col min="2333" max="2560" width="9.140625" style="364"/>
    <col min="2561" max="2562" width="0.85546875" style="364" customWidth="1"/>
    <col min="2563" max="2563" width="32.140625" style="364" customWidth="1"/>
    <col min="2564" max="2564" width="4.85546875" style="364" customWidth="1"/>
    <col min="2565" max="2568" width="4" style="364" customWidth="1"/>
    <col min="2569" max="2569" width="4.85546875" style="364" customWidth="1"/>
    <col min="2570" max="2574" width="4" style="364" customWidth="1"/>
    <col min="2575" max="2575" width="4.7109375" style="364" customWidth="1"/>
    <col min="2576" max="2576" width="4" style="364" customWidth="1"/>
    <col min="2577" max="2577" width="4.140625" style="364" customWidth="1"/>
    <col min="2578" max="2579" width="4" style="364" customWidth="1"/>
    <col min="2580" max="2580" width="4.7109375" style="364" customWidth="1"/>
    <col min="2581" max="2581" width="0.85546875" style="364" customWidth="1"/>
    <col min="2582" max="2582" width="1.85546875" style="364" customWidth="1"/>
    <col min="2583" max="2583" width="12.28515625" style="364" customWidth="1"/>
    <col min="2584" max="2584" width="9.7109375" style="364" customWidth="1"/>
    <col min="2585" max="2585" width="4.140625" style="364" customWidth="1"/>
    <col min="2586" max="2586" width="11.42578125" style="364" customWidth="1"/>
    <col min="2587" max="2587" width="11.5703125" style="364" customWidth="1"/>
    <col min="2588" max="2588" width="11.42578125" style="364" customWidth="1"/>
    <col min="2589" max="2816" width="9.140625" style="364"/>
    <col min="2817" max="2818" width="0.85546875" style="364" customWidth="1"/>
    <col min="2819" max="2819" width="32.140625" style="364" customWidth="1"/>
    <col min="2820" max="2820" width="4.85546875" style="364" customWidth="1"/>
    <col min="2821" max="2824" width="4" style="364" customWidth="1"/>
    <col min="2825" max="2825" width="4.85546875" style="364" customWidth="1"/>
    <col min="2826" max="2830" width="4" style="364" customWidth="1"/>
    <col min="2831" max="2831" width="4.7109375" style="364" customWidth="1"/>
    <col min="2832" max="2832" width="4" style="364" customWidth="1"/>
    <col min="2833" max="2833" width="4.140625" style="364" customWidth="1"/>
    <col min="2834" max="2835" width="4" style="364" customWidth="1"/>
    <col min="2836" max="2836" width="4.7109375" style="364" customWidth="1"/>
    <col min="2837" max="2837" width="0.85546875" style="364" customWidth="1"/>
    <col min="2838" max="2838" width="1.85546875" style="364" customWidth="1"/>
    <col min="2839" max="2839" width="12.28515625" style="364" customWidth="1"/>
    <col min="2840" max="2840" width="9.7109375" style="364" customWidth="1"/>
    <col min="2841" max="2841" width="4.140625" style="364" customWidth="1"/>
    <col min="2842" max="2842" width="11.42578125" style="364" customWidth="1"/>
    <col min="2843" max="2843" width="11.5703125" style="364" customWidth="1"/>
    <col min="2844" max="2844" width="11.42578125" style="364" customWidth="1"/>
    <col min="2845" max="3072" width="9.140625" style="364"/>
    <col min="3073" max="3074" width="0.85546875" style="364" customWidth="1"/>
    <col min="3075" max="3075" width="32.140625" style="364" customWidth="1"/>
    <col min="3076" max="3076" width="4.85546875" style="364" customWidth="1"/>
    <col min="3077" max="3080" width="4" style="364" customWidth="1"/>
    <col min="3081" max="3081" width="4.85546875" style="364" customWidth="1"/>
    <col min="3082" max="3086" width="4" style="364" customWidth="1"/>
    <col min="3087" max="3087" width="4.7109375" style="364" customWidth="1"/>
    <col min="3088" max="3088" width="4" style="364" customWidth="1"/>
    <col min="3089" max="3089" width="4.140625" style="364" customWidth="1"/>
    <col min="3090" max="3091" width="4" style="364" customWidth="1"/>
    <col min="3092" max="3092" width="4.7109375" style="364" customWidth="1"/>
    <col min="3093" max="3093" width="0.85546875" style="364" customWidth="1"/>
    <col min="3094" max="3094" width="1.85546875" style="364" customWidth="1"/>
    <col min="3095" max="3095" width="12.28515625" style="364" customWidth="1"/>
    <col min="3096" max="3096" width="9.7109375" style="364" customWidth="1"/>
    <col min="3097" max="3097" width="4.140625" style="364" customWidth="1"/>
    <col min="3098" max="3098" width="11.42578125" style="364" customWidth="1"/>
    <col min="3099" max="3099" width="11.5703125" style="364" customWidth="1"/>
    <col min="3100" max="3100" width="11.42578125" style="364" customWidth="1"/>
    <col min="3101" max="3328" width="9.140625" style="364"/>
    <col min="3329" max="3330" width="0.85546875" style="364" customWidth="1"/>
    <col min="3331" max="3331" width="32.140625" style="364" customWidth="1"/>
    <col min="3332" max="3332" width="4.85546875" style="364" customWidth="1"/>
    <col min="3333" max="3336" width="4" style="364" customWidth="1"/>
    <col min="3337" max="3337" width="4.85546875" style="364" customWidth="1"/>
    <col min="3338" max="3342" width="4" style="364" customWidth="1"/>
    <col min="3343" max="3343" width="4.7109375" style="364" customWidth="1"/>
    <col min="3344" max="3344" width="4" style="364" customWidth="1"/>
    <col min="3345" max="3345" width="4.140625" style="364" customWidth="1"/>
    <col min="3346" max="3347" width="4" style="364" customWidth="1"/>
    <col min="3348" max="3348" width="4.7109375" style="364" customWidth="1"/>
    <col min="3349" max="3349" width="0.85546875" style="364" customWidth="1"/>
    <col min="3350" max="3350" width="1.85546875" style="364" customWidth="1"/>
    <col min="3351" max="3351" width="12.28515625" style="364" customWidth="1"/>
    <col min="3352" max="3352" width="9.7109375" style="364" customWidth="1"/>
    <col min="3353" max="3353" width="4.140625" style="364" customWidth="1"/>
    <col min="3354" max="3354" width="11.42578125" style="364" customWidth="1"/>
    <col min="3355" max="3355" width="11.5703125" style="364" customWidth="1"/>
    <col min="3356" max="3356" width="11.42578125" style="364" customWidth="1"/>
    <col min="3357" max="3584" width="9.140625" style="364"/>
    <col min="3585" max="3586" width="0.85546875" style="364" customWidth="1"/>
    <col min="3587" max="3587" width="32.140625" style="364" customWidth="1"/>
    <col min="3588" max="3588" width="4.85546875" style="364" customWidth="1"/>
    <col min="3589" max="3592" width="4" style="364" customWidth="1"/>
    <col min="3593" max="3593" width="4.85546875" style="364" customWidth="1"/>
    <col min="3594" max="3598" width="4" style="364" customWidth="1"/>
    <col min="3599" max="3599" width="4.7109375" style="364" customWidth="1"/>
    <col min="3600" max="3600" width="4" style="364" customWidth="1"/>
    <col min="3601" max="3601" width="4.140625" style="364" customWidth="1"/>
    <col min="3602" max="3603" width="4" style="364" customWidth="1"/>
    <col min="3604" max="3604" width="4.7109375" style="364" customWidth="1"/>
    <col min="3605" max="3605" width="0.85546875" style="364" customWidth="1"/>
    <col min="3606" max="3606" width="1.85546875" style="364" customWidth="1"/>
    <col min="3607" max="3607" width="12.28515625" style="364" customWidth="1"/>
    <col min="3608" max="3608" width="9.7109375" style="364" customWidth="1"/>
    <col min="3609" max="3609" width="4.140625" style="364" customWidth="1"/>
    <col min="3610" max="3610" width="11.42578125" style="364" customWidth="1"/>
    <col min="3611" max="3611" width="11.5703125" style="364" customWidth="1"/>
    <col min="3612" max="3612" width="11.42578125" style="364" customWidth="1"/>
    <col min="3613" max="3840" width="9.140625" style="364"/>
    <col min="3841" max="3842" width="0.85546875" style="364" customWidth="1"/>
    <col min="3843" max="3843" width="32.140625" style="364" customWidth="1"/>
    <col min="3844" max="3844" width="4.85546875" style="364" customWidth="1"/>
    <col min="3845" max="3848" width="4" style="364" customWidth="1"/>
    <col min="3849" max="3849" width="4.85546875" style="364" customWidth="1"/>
    <col min="3850" max="3854" width="4" style="364" customWidth="1"/>
    <col min="3855" max="3855" width="4.7109375" style="364" customWidth="1"/>
    <col min="3856" max="3856" width="4" style="364" customWidth="1"/>
    <col min="3857" max="3857" width="4.140625" style="364" customWidth="1"/>
    <col min="3858" max="3859" width="4" style="364" customWidth="1"/>
    <col min="3860" max="3860" width="4.7109375" style="364" customWidth="1"/>
    <col min="3861" max="3861" width="0.85546875" style="364" customWidth="1"/>
    <col min="3862" max="3862" width="1.85546875" style="364" customWidth="1"/>
    <col min="3863" max="3863" width="12.28515625" style="364" customWidth="1"/>
    <col min="3864" max="3864" width="9.7109375" style="364" customWidth="1"/>
    <col min="3865" max="3865" width="4.140625" style="364" customWidth="1"/>
    <col min="3866" max="3866" width="11.42578125" style="364" customWidth="1"/>
    <col min="3867" max="3867" width="11.5703125" style="364" customWidth="1"/>
    <col min="3868" max="3868" width="11.42578125" style="364" customWidth="1"/>
    <col min="3869" max="4096" width="9.140625" style="364"/>
    <col min="4097" max="4098" width="0.85546875" style="364" customWidth="1"/>
    <col min="4099" max="4099" width="32.140625" style="364" customWidth="1"/>
    <col min="4100" max="4100" width="4.85546875" style="364" customWidth="1"/>
    <col min="4101" max="4104" width="4" style="364" customWidth="1"/>
    <col min="4105" max="4105" width="4.85546875" style="364" customWidth="1"/>
    <col min="4106" max="4110" width="4" style="364" customWidth="1"/>
    <col min="4111" max="4111" width="4.7109375" style="364" customWidth="1"/>
    <col min="4112" max="4112" width="4" style="364" customWidth="1"/>
    <col min="4113" max="4113" width="4.140625" style="364" customWidth="1"/>
    <col min="4114" max="4115" width="4" style="364" customWidth="1"/>
    <col min="4116" max="4116" width="4.7109375" style="364" customWidth="1"/>
    <col min="4117" max="4117" width="0.85546875" style="364" customWidth="1"/>
    <col min="4118" max="4118" width="1.85546875" style="364" customWidth="1"/>
    <col min="4119" max="4119" width="12.28515625" style="364" customWidth="1"/>
    <col min="4120" max="4120" width="9.7109375" style="364" customWidth="1"/>
    <col min="4121" max="4121" width="4.140625" style="364" customWidth="1"/>
    <col min="4122" max="4122" width="11.42578125" style="364" customWidth="1"/>
    <col min="4123" max="4123" width="11.5703125" style="364" customWidth="1"/>
    <col min="4124" max="4124" width="11.42578125" style="364" customWidth="1"/>
    <col min="4125" max="4352" width="9.140625" style="364"/>
    <col min="4353" max="4354" width="0.85546875" style="364" customWidth="1"/>
    <col min="4355" max="4355" width="32.140625" style="364" customWidth="1"/>
    <col min="4356" max="4356" width="4.85546875" style="364" customWidth="1"/>
    <col min="4357" max="4360" width="4" style="364" customWidth="1"/>
    <col min="4361" max="4361" width="4.85546875" style="364" customWidth="1"/>
    <col min="4362" max="4366" width="4" style="364" customWidth="1"/>
    <col min="4367" max="4367" width="4.7109375" style="364" customWidth="1"/>
    <col min="4368" max="4368" width="4" style="364" customWidth="1"/>
    <col min="4369" max="4369" width="4.140625" style="364" customWidth="1"/>
    <col min="4370" max="4371" width="4" style="364" customWidth="1"/>
    <col min="4372" max="4372" width="4.7109375" style="364" customWidth="1"/>
    <col min="4373" max="4373" width="0.85546875" style="364" customWidth="1"/>
    <col min="4374" max="4374" width="1.85546875" style="364" customWidth="1"/>
    <col min="4375" max="4375" width="12.28515625" style="364" customWidth="1"/>
    <col min="4376" max="4376" width="9.7109375" style="364" customWidth="1"/>
    <col min="4377" max="4377" width="4.140625" style="364" customWidth="1"/>
    <col min="4378" max="4378" width="11.42578125" style="364" customWidth="1"/>
    <col min="4379" max="4379" width="11.5703125" style="364" customWidth="1"/>
    <col min="4380" max="4380" width="11.42578125" style="364" customWidth="1"/>
    <col min="4381" max="4608" width="9.140625" style="364"/>
    <col min="4609" max="4610" width="0.85546875" style="364" customWidth="1"/>
    <col min="4611" max="4611" width="32.140625" style="364" customWidth="1"/>
    <col min="4612" max="4612" width="4.85546875" style="364" customWidth="1"/>
    <col min="4613" max="4616" width="4" style="364" customWidth="1"/>
    <col min="4617" max="4617" width="4.85546875" style="364" customWidth="1"/>
    <col min="4618" max="4622" width="4" style="364" customWidth="1"/>
    <col min="4623" max="4623" width="4.7109375" style="364" customWidth="1"/>
    <col min="4624" max="4624" width="4" style="364" customWidth="1"/>
    <col min="4625" max="4625" width="4.140625" style="364" customWidth="1"/>
    <col min="4626" max="4627" width="4" style="364" customWidth="1"/>
    <col min="4628" max="4628" width="4.7109375" style="364" customWidth="1"/>
    <col min="4629" max="4629" width="0.85546875" style="364" customWidth="1"/>
    <col min="4630" max="4630" width="1.85546875" style="364" customWidth="1"/>
    <col min="4631" max="4631" width="12.28515625" style="364" customWidth="1"/>
    <col min="4632" max="4632" width="9.7109375" style="364" customWidth="1"/>
    <col min="4633" max="4633" width="4.140625" style="364" customWidth="1"/>
    <col min="4634" max="4634" width="11.42578125" style="364" customWidth="1"/>
    <col min="4635" max="4635" width="11.5703125" style="364" customWidth="1"/>
    <col min="4636" max="4636" width="11.42578125" style="364" customWidth="1"/>
    <col min="4637" max="4864" width="9.140625" style="364"/>
    <col min="4865" max="4866" width="0.85546875" style="364" customWidth="1"/>
    <col min="4867" max="4867" width="32.140625" style="364" customWidth="1"/>
    <col min="4868" max="4868" width="4.85546875" style="364" customWidth="1"/>
    <col min="4869" max="4872" width="4" style="364" customWidth="1"/>
    <col min="4873" max="4873" width="4.85546875" style="364" customWidth="1"/>
    <col min="4874" max="4878" width="4" style="364" customWidth="1"/>
    <col min="4879" max="4879" width="4.7109375" style="364" customWidth="1"/>
    <col min="4880" max="4880" width="4" style="364" customWidth="1"/>
    <col min="4881" max="4881" width="4.140625" style="364" customWidth="1"/>
    <col min="4882" max="4883" width="4" style="364" customWidth="1"/>
    <col min="4884" max="4884" width="4.7109375" style="364" customWidth="1"/>
    <col min="4885" max="4885" width="0.85546875" style="364" customWidth="1"/>
    <col min="4886" max="4886" width="1.85546875" style="364" customWidth="1"/>
    <col min="4887" max="4887" width="12.28515625" style="364" customWidth="1"/>
    <col min="4888" max="4888" width="9.7109375" style="364" customWidth="1"/>
    <col min="4889" max="4889" width="4.140625" style="364" customWidth="1"/>
    <col min="4890" max="4890" width="11.42578125" style="364" customWidth="1"/>
    <col min="4891" max="4891" width="11.5703125" style="364" customWidth="1"/>
    <col min="4892" max="4892" width="11.42578125" style="364" customWidth="1"/>
    <col min="4893" max="5120" width="9.140625" style="364"/>
    <col min="5121" max="5122" width="0.85546875" style="364" customWidth="1"/>
    <col min="5123" max="5123" width="32.140625" style="364" customWidth="1"/>
    <col min="5124" max="5124" width="4.85546875" style="364" customWidth="1"/>
    <col min="5125" max="5128" width="4" style="364" customWidth="1"/>
    <col min="5129" max="5129" width="4.85546875" style="364" customWidth="1"/>
    <col min="5130" max="5134" width="4" style="364" customWidth="1"/>
    <col min="5135" max="5135" width="4.7109375" style="364" customWidth="1"/>
    <col min="5136" max="5136" width="4" style="364" customWidth="1"/>
    <col min="5137" max="5137" width="4.140625" style="364" customWidth="1"/>
    <col min="5138" max="5139" width="4" style="364" customWidth="1"/>
    <col min="5140" max="5140" width="4.7109375" style="364" customWidth="1"/>
    <col min="5141" max="5141" width="0.85546875" style="364" customWidth="1"/>
    <col min="5142" max="5142" width="1.85546875" style="364" customWidth="1"/>
    <col min="5143" max="5143" width="12.28515625" style="364" customWidth="1"/>
    <col min="5144" max="5144" width="9.7109375" style="364" customWidth="1"/>
    <col min="5145" max="5145" width="4.140625" style="364" customWidth="1"/>
    <col min="5146" max="5146" width="11.42578125" style="364" customWidth="1"/>
    <col min="5147" max="5147" width="11.5703125" style="364" customWidth="1"/>
    <col min="5148" max="5148" width="11.42578125" style="364" customWidth="1"/>
    <col min="5149" max="5376" width="9.140625" style="364"/>
    <col min="5377" max="5378" width="0.85546875" style="364" customWidth="1"/>
    <col min="5379" max="5379" width="32.140625" style="364" customWidth="1"/>
    <col min="5380" max="5380" width="4.85546875" style="364" customWidth="1"/>
    <col min="5381" max="5384" width="4" style="364" customWidth="1"/>
    <col min="5385" max="5385" width="4.85546875" style="364" customWidth="1"/>
    <col min="5386" max="5390" width="4" style="364" customWidth="1"/>
    <col min="5391" max="5391" width="4.7109375" style="364" customWidth="1"/>
    <col min="5392" max="5392" width="4" style="364" customWidth="1"/>
    <col min="5393" max="5393" width="4.140625" style="364" customWidth="1"/>
    <col min="5394" max="5395" width="4" style="364" customWidth="1"/>
    <col min="5396" max="5396" width="4.7109375" style="364" customWidth="1"/>
    <col min="5397" max="5397" width="0.85546875" style="364" customWidth="1"/>
    <col min="5398" max="5398" width="1.85546875" style="364" customWidth="1"/>
    <col min="5399" max="5399" width="12.28515625" style="364" customWidth="1"/>
    <col min="5400" max="5400" width="9.7109375" style="364" customWidth="1"/>
    <col min="5401" max="5401" width="4.140625" style="364" customWidth="1"/>
    <col min="5402" max="5402" width="11.42578125" style="364" customWidth="1"/>
    <col min="5403" max="5403" width="11.5703125" style="364" customWidth="1"/>
    <col min="5404" max="5404" width="11.42578125" style="364" customWidth="1"/>
    <col min="5405" max="5632" width="9.140625" style="364"/>
    <col min="5633" max="5634" width="0.85546875" style="364" customWidth="1"/>
    <col min="5635" max="5635" width="32.140625" style="364" customWidth="1"/>
    <col min="5636" max="5636" width="4.85546875" style="364" customWidth="1"/>
    <col min="5637" max="5640" width="4" style="364" customWidth="1"/>
    <col min="5641" max="5641" width="4.85546875" style="364" customWidth="1"/>
    <col min="5642" max="5646" width="4" style="364" customWidth="1"/>
    <col min="5647" max="5647" width="4.7109375" style="364" customWidth="1"/>
    <col min="5648" max="5648" width="4" style="364" customWidth="1"/>
    <col min="5649" max="5649" width="4.140625" style="364" customWidth="1"/>
    <col min="5650" max="5651" width="4" style="364" customWidth="1"/>
    <col min="5652" max="5652" width="4.7109375" style="364" customWidth="1"/>
    <col min="5653" max="5653" width="0.85546875" style="364" customWidth="1"/>
    <col min="5654" max="5654" width="1.85546875" style="364" customWidth="1"/>
    <col min="5655" max="5655" width="12.28515625" style="364" customWidth="1"/>
    <col min="5656" max="5656" width="9.7109375" style="364" customWidth="1"/>
    <col min="5657" max="5657" width="4.140625" style="364" customWidth="1"/>
    <col min="5658" max="5658" width="11.42578125" style="364" customWidth="1"/>
    <col min="5659" max="5659" width="11.5703125" style="364" customWidth="1"/>
    <col min="5660" max="5660" width="11.42578125" style="364" customWidth="1"/>
    <col min="5661" max="5888" width="9.140625" style="364"/>
    <col min="5889" max="5890" width="0.85546875" style="364" customWidth="1"/>
    <col min="5891" max="5891" width="32.140625" style="364" customWidth="1"/>
    <col min="5892" max="5892" width="4.85546875" style="364" customWidth="1"/>
    <col min="5893" max="5896" width="4" style="364" customWidth="1"/>
    <col min="5897" max="5897" width="4.85546875" style="364" customWidth="1"/>
    <col min="5898" max="5902" width="4" style="364" customWidth="1"/>
    <col min="5903" max="5903" width="4.7109375" style="364" customWidth="1"/>
    <col min="5904" max="5904" width="4" style="364" customWidth="1"/>
    <col min="5905" max="5905" width="4.140625" style="364" customWidth="1"/>
    <col min="5906" max="5907" width="4" style="364" customWidth="1"/>
    <col min="5908" max="5908" width="4.7109375" style="364" customWidth="1"/>
    <col min="5909" max="5909" width="0.85546875" style="364" customWidth="1"/>
    <col min="5910" max="5910" width="1.85546875" style="364" customWidth="1"/>
    <col min="5911" max="5911" width="12.28515625" style="364" customWidth="1"/>
    <col min="5912" max="5912" width="9.7109375" style="364" customWidth="1"/>
    <col min="5913" max="5913" width="4.140625" style="364" customWidth="1"/>
    <col min="5914" max="5914" width="11.42578125" style="364" customWidth="1"/>
    <col min="5915" max="5915" width="11.5703125" style="364" customWidth="1"/>
    <col min="5916" max="5916" width="11.42578125" style="364" customWidth="1"/>
    <col min="5917" max="6144" width="9.140625" style="364"/>
    <col min="6145" max="6146" width="0.85546875" style="364" customWidth="1"/>
    <col min="6147" max="6147" width="32.140625" style="364" customWidth="1"/>
    <col min="6148" max="6148" width="4.85546875" style="364" customWidth="1"/>
    <col min="6149" max="6152" width="4" style="364" customWidth="1"/>
    <col min="6153" max="6153" width="4.85546875" style="364" customWidth="1"/>
    <col min="6154" max="6158" width="4" style="364" customWidth="1"/>
    <col min="6159" max="6159" width="4.7109375" style="364" customWidth="1"/>
    <col min="6160" max="6160" width="4" style="364" customWidth="1"/>
    <col min="6161" max="6161" width="4.140625" style="364" customWidth="1"/>
    <col min="6162" max="6163" width="4" style="364" customWidth="1"/>
    <col min="6164" max="6164" width="4.7109375" style="364" customWidth="1"/>
    <col min="6165" max="6165" width="0.85546875" style="364" customWidth="1"/>
    <col min="6166" max="6166" width="1.85546875" style="364" customWidth="1"/>
    <col min="6167" max="6167" width="12.28515625" style="364" customWidth="1"/>
    <col min="6168" max="6168" width="9.7109375" style="364" customWidth="1"/>
    <col min="6169" max="6169" width="4.140625" style="364" customWidth="1"/>
    <col min="6170" max="6170" width="11.42578125" style="364" customWidth="1"/>
    <col min="6171" max="6171" width="11.5703125" style="364" customWidth="1"/>
    <col min="6172" max="6172" width="11.42578125" style="364" customWidth="1"/>
    <col min="6173" max="6400" width="9.140625" style="364"/>
    <col min="6401" max="6402" width="0.85546875" style="364" customWidth="1"/>
    <col min="6403" max="6403" width="32.140625" style="364" customWidth="1"/>
    <col min="6404" max="6404" width="4.85546875" style="364" customWidth="1"/>
    <col min="6405" max="6408" width="4" style="364" customWidth="1"/>
    <col min="6409" max="6409" width="4.85546875" style="364" customWidth="1"/>
    <col min="6410" max="6414" width="4" style="364" customWidth="1"/>
    <col min="6415" max="6415" width="4.7109375" style="364" customWidth="1"/>
    <col min="6416" max="6416" width="4" style="364" customWidth="1"/>
    <col min="6417" max="6417" width="4.140625" style="364" customWidth="1"/>
    <col min="6418" max="6419" width="4" style="364" customWidth="1"/>
    <col min="6420" max="6420" width="4.7109375" style="364" customWidth="1"/>
    <col min="6421" max="6421" width="0.85546875" style="364" customWidth="1"/>
    <col min="6422" max="6422" width="1.85546875" style="364" customWidth="1"/>
    <col min="6423" max="6423" width="12.28515625" style="364" customWidth="1"/>
    <col min="6424" max="6424" width="9.7109375" style="364" customWidth="1"/>
    <col min="6425" max="6425" width="4.140625" style="364" customWidth="1"/>
    <col min="6426" max="6426" width="11.42578125" style="364" customWidth="1"/>
    <col min="6427" max="6427" width="11.5703125" style="364" customWidth="1"/>
    <col min="6428" max="6428" width="11.42578125" style="364" customWidth="1"/>
    <col min="6429" max="6656" width="9.140625" style="364"/>
    <col min="6657" max="6658" width="0.85546875" style="364" customWidth="1"/>
    <col min="6659" max="6659" width="32.140625" style="364" customWidth="1"/>
    <col min="6660" max="6660" width="4.85546875" style="364" customWidth="1"/>
    <col min="6661" max="6664" width="4" style="364" customWidth="1"/>
    <col min="6665" max="6665" width="4.85546875" style="364" customWidth="1"/>
    <col min="6666" max="6670" width="4" style="364" customWidth="1"/>
    <col min="6671" max="6671" width="4.7109375" style="364" customWidth="1"/>
    <col min="6672" max="6672" width="4" style="364" customWidth="1"/>
    <col min="6673" max="6673" width="4.140625" style="364" customWidth="1"/>
    <col min="6674" max="6675" width="4" style="364" customWidth="1"/>
    <col min="6676" max="6676" width="4.7109375" style="364" customWidth="1"/>
    <col min="6677" max="6677" width="0.85546875" style="364" customWidth="1"/>
    <col min="6678" max="6678" width="1.85546875" style="364" customWidth="1"/>
    <col min="6679" max="6679" width="12.28515625" style="364" customWidth="1"/>
    <col min="6680" max="6680" width="9.7109375" style="364" customWidth="1"/>
    <col min="6681" max="6681" width="4.140625" style="364" customWidth="1"/>
    <col min="6682" max="6682" width="11.42578125" style="364" customWidth="1"/>
    <col min="6683" max="6683" width="11.5703125" style="364" customWidth="1"/>
    <col min="6684" max="6684" width="11.42578125" style="364" customWidth="1"/>
    <col min="6685" max="6912" width="9.140625" style="364"/>
    <col min="6913" max="6914" width="0.85546875" style="364" customWidth="1"/>
    <col min="6915" max="6915" width="32.140625" style="364" customWidth="1"/>
    <col min="6916" max="6916" width="4.85546875" style="364" customWidth="1"/>
    <col min="6917" max="6920" width="4" style="364" customWidth="1"/>
    <col min="6921" max="6921" width="4.85546875" style="364" customWidth="1"/>
    <col min="6922" max="6926" width="4" style="364" customWidth="1"/>
    <col min="6927" max="6927" width="4.7109375" style="364" customWidth="1"/>
    <col min="6928" max="6928" width="4" style="364" customWidth="1"/>
    <col min="6929" max="6929" width="4.140625" style="364" customWidth="1"/>
    <col min="6930" max="6931" width="4" style="364" customWidth="1"/>
    <col min="6932" max="6932" width="4.7109375" style="364" customWidth="1"/>
    <col min="6933" max="6933" width="0.85546875" style="364" customWidth="1"/>
    <col min="6934" max="6934" width="1.85546875" style="364" customWidth="1"/>
    <col min="6935" max="6935" width="12.28515625" style="364" customWidth="1"/>
    <col min="6936" max="6936" width="9.7109375" style="364" customWidth="1"/>
    <col min="6937" max="6937" width="4.140625" style="364" customWidth="1"/>
    <col min="6938" max="6938" width="11.42578125" style="364" customWidth="1"/>
    <col min="6939" max="6939" width="11.5703125" style="364" customWidth="1"/>
    <col min="6940" max="6940" width="11.42578125" style="364" customWidth="1"/>
    <col min="6941" max="7168" width="9.140625" style="364"/>
    <col min="7169" max="7170" width="0.85546875" style="364" customWidth="1"/>
    <col min="7171" max="7171" width="32.140625" style="364" customWidth="1"/>
    <col min="7172" max="7172" width="4.85546875" style="364" customWidth="1"/>
    <col min="7173" max="7176" width="4" style="364" customWidth="1"/>
    <col min="7177" max="7177" width="4.85546875" style="364" customWidth="1"/>
    <col min="7178" max="7182" width="4" style="364" customWidth="1"/>
    <col min="7183" max="7183" width="4.7109375" style="364" customWidth="1"/>
    <col min="7184" max="7184" width="4" style="364" customWidth="1"/>
    <col min="7185" max="7185" width="4.140625" style="364" customWidth="1"/>
    <col min="7186" max="7187" width="4" style="364" customWidth="1"/>
    <col min="7188" max="7188" width="4.7109375" style="364" customWidth="1"/>
    <col min="7189" max="7189" width="0.85546875" style="364" customWidth="1"/>
    <col min="7190" max="7190" width="1.85546875" style="364" customWidth="1"/>
    <col min="7191" max="7191" width="12.28515625" style="364" customWidth="1"/>
    <col min="7192" max="7192" width="9.7109375" style="364" customWidth="1"/>
    <col min="7193" max="7193" width="4.140625" style="364" customWidth="1"/>
    <col min="7194" max="7194" width="11.42578125" style="364" customWidth="1"/>
    <col min="7195" max="7195" width="11.5703125" style="364" customWidth="1"/>
    <col min="7196" max="7196" width="11.42578125" style="364" customWidth="1"/>
    <col min="7197" max="7424" width="9.140625" style="364"/>
    <col min="7425" max="7426" width="0.85546875" style="364" customWidth="1"/>
    <col min="7427" max="7427" width="32.140625" style="364" customWidth="1"/>
    <col min="7428" max="7428" width="4.85546875" style="364" customWidth="1"/>
    <col min="7429" max="7432" width="4" style="364" customWidth="1"/>
    <col min="7433" max="7433" width="4.85546875" style="364" customWidth="1"/>
    <col min="7434" max="7438" width="4" style="364" customWidth="1"/>
    <col min="7439" max="7439" width="4.7109375" style="364" customWidth="1"/>
    <col min="7440" max="7440" width="4" style="364" customWidth="1"/>
    <col min="7441" max="7441" width="4.140625" style="364" customWidth="1"/>
    <col min="7442" max="7443" width="4" style="364" customWidth="1"/>
    <col min="7444" max="7444" width="4.7109375" style="364" customWidth="1"/>
    <col min="7445" max="7445" width="0.85546875" style="364" customWidth="1"/>
    <col min="7446" max="7446" width="1.85546875" style="364" customWidth="1"/>
    <col min="7447" max="7447" width="12.28515625" style="364" customWidth="1"/>
    <col min="7448" max="7448" width="9.7109375" style="364" customWidth="1"/>
    <col min="7449" max="7449" width="4.140625" style="364" customWidth="1"/>
    <col min="7450" max="7450" width="11.42578125" style="364" customWidth="1"/>
    <col min="7451" max="7451" width="11.5703125" style="364" customWidth="1"/>
    <col min="7452" max="7452" width="11.42578125" style="364" customWidth="1"/>
    <col min="7453" max="7680" width="9.140625" style="364"/>
    <col min="7681" max="7682" width="0.85546875" style="364" customWidth="1"/>
    <col min="7683" max="7683" width="32.140625" style="364" customWidth="1"/>
    <col min="7684" max="7684" width="4.85546875" style="364" customWidth="1"/>
    <col min="7685" max="7688" width="4" style="364" customWidth="1"/>
    <col min="7689" max="7689" width="4.85546875" style="364" customWidth="1"/>
    <col min="7690" max="7694" width="4" style="364" customWidth="1"/>
    <col min="7695" max="7695" width="4.7109375" style="364" customWidth="1"/>
    <col min="7696" max="7696" width="4" style="364" customWidth="1"/>
    <col min="7697" max="7697" width="4.140625" style="364" customWidth="1"/>
    <col min="7698" max="7699" width="4" style="364" customWidth="1"/>
    <col min="7700" max="7700" width="4.7109375" style="364" customWidth="1"/>
    <col min="7701" max="7701" width="0.85546875" style="364" customWidth="1"/>
    <col min="7702" max="7702" width="1.85546875" style="364" customWidth="1"/>
    <col min="7703" max="7703" width="12.28515625" style="364" customWidth="1"/>
    <col min="7704" max="7704" width="9.7109375" style="364" customWidth="1"/>
    <col min="7705" max="7705" width="4.140625" style="364" customWidth="1"/>
    <col min="7706" max="7706" width="11.42578125" style="364" customWidth="1"/>
    <col min="7707" max="7707" width="11.5703125" style="364" customWidth="1"/>
    <col min="7708" max="7708" width="11.42578125" style="364" customWidth="1"/>
    <col min="7709" max="7936" width="9.140625" style="364"/>
    <col min="7937" max="7938" width="0.85546875" style="364" customWidth="1"/>
    <col min="7939" max="7939" width="32.140625" style="364" customWidth="1"/>
    <col min="7940" max="7940" width="4.85546875" style="364" customWidth="1"/>
    <col min="7941" max="7944" width="4" style="364" customWidth="1"/>
    <col min="7945" max="7945" width="4.85546875" style="364" customWidth="1"/>
    <col min="7946" max="7950" width="4" style="364" customWidth="1"/>
    <col min="7951" max="7951" width="4.7109375" style="364" customWidth="1"/>
    <col min="7952" max="7952" width="4" style="364" customWidth="1"/>
    <col min="7953" max="7953" width="4.140625" style="364" customWidth="1"/>
    <col min="7954" max="7955" width="4" style="364" customWidth="1"/>
    <col min="7956" max="7956" width="4.7109375" style="364" customWidth="1"/>
    <col min="7957" max="7957" width="0.85546875" style="364" customWidth="1"/>
    <col min="7958" max="7958" width="1.85546875" style="364" customWidth="1"/>
    <col min="7959" max="7959" width="12.28515625" style="364" customWidth="1"/>
    <col min="7960" max="7960" width="9.7109375" style="364" customWidth="1"/>
    <col min="7961" max="7961" width="4.140625" style="364" customWidth="1"/>
    <col min="7962" max="7962" width="11.42578125" style="364" customWidth="1"/>
    <col min="7963" max="7963" width="11.5703125" style="364" customWidth="1"/>
    <col min="7964" max="7964" width="11.42578125" style="364" customWidth="1"/>
    <col min="7965" max="8192" width="9.140625" style="364"/>
    <col min="8193" max="8194" width="0.85546875" style="364" customWidth="1"/>
    <col min="8195" max="8195" width="32.140625" style="364" customWidth="1"/>
    <col min="8196" max="8196" width="4.85546875" style="364" customWidth="1"/>
    <col min="8197" max="8200" width="4" style="364" customWidth="1"/>
    <col min="8201" max="8201" width="4.85546875" style="364" customWidth="1"/>
    <col min="8202" max="8206" width="4" style="364" customWidth="1"/>
    <col min="8207" max="8207" width="4.7109375" style="364" customWidth="1"/>
    <col min="8208" max="8208" width="4" style="364" customWidth="1"/>
    <col min="8209" max="8209" width="4.140625" style="364" customWidth="1"/>
    <col min="8210" max="8211" width="4" style="364" customWidth="1"/>
    <col min="8212" max="8212" width="4.7109375" style="364" customWidth="1"/>
    <col min="8213" max="8213" width="0.85546875" style="364" customWidth="1"/>
    <col min="8214" max="8214" width="1.85546875" style="364" customWidth="1"/>
    <col min="8215" max="8215" width="12.28515625" style="364" customWidth="1"/>
    <col min="8216" max="8216" width="9.7109375" style="364" customWidth="1"/>
    <col min="8217" max="8217" width="4.140625" style="364" customWidth="1"/>
    <col min="8218" max="8218" width="11.42578125" style="364" customWidth="1"/>
    <col min="8219" max="8219" width="11.5703125" style="364" customWidth="1"/>
    <col min="8220" max="8220" width="11.42578125" style="364" customWidth="1"/>
    <col min="8221" max="8448" width="9.140625" style="364"/>
    <col min="8449" max="8450" width="0.85546875" style="364" customWidth="1"/>
    <col min="8451" max="8451" width="32.140625" style="364" customWidth="1"/>
    <col min="8452" max="8452" width="4.85546875" style="364" customWidth="1"/>
    <col min="8453" max="8456" width="4" style="364" customWidth="1"/>
    <col min="8457" max="8457" width="4.85546875" style="364" customWidth="1"/>
    <col min="8458" max="8462" width="4" style="364" customWidth="1"/>
    <col min="8463" max="8463" width="4.7109375" style="364" customWidth="1"/>
    <col min="8464" max="8464" width="4" style="364" customWidth="1"/>
    <col min="8465" max="8465" width="4.140625" style="364" customWidth="1"/>
    <col min="8466" max="8467" width="4" style="364" customWidth="1"/>
    <col min="8468" max="8468" width="4.7109375" style="364" customWidth="1"/>
    <col min="8469" max="8469" width="0.85546875" style="364" customWidth="1"/>
    <col min="8470" max="8470" width="1.85546875" style="364" customWidth="1"/>
    <col min="8471" max="8471" width="12.28515625" style="364" customWidth="1"/>
    <col min="8472" max="8472" width="9.7109375" style="364" customWidth="1"/>
    <col min="8473" max="8473" width="4.140625" style="364" customWidth="1"/>
    <col min="8474" max="8474" width="11.42578125" style="364" customWidth="1"/>
    <col min="8475" max="8475" width="11.5703125" style="364" customWidth="1"/>
    <col min="8476" max="8476" width="11.42578125" style="364" customWidth="1"/>
    <col min="8477" max="8704" width="9.140625" style="364"/>
    <col min="8705" max="8706" width="0.85546875" style="364" customWidth="1"/>
    <col min="8707" max="8707" width="32.140625" style="364" customWidth="1"/>
    <col min="8708" max="8708" width="4.85546875" style="364" customWidth="1"/>
    <col min="8709" max="8712" width="4" style="364" customWidth="1"/>
    <col min="8713" max="8713" width="4.85546875" style="364" customWidth="1"/>
    <col min="8714" max="8718" width="4" style="364" customWidth="1"/>
    <col min="8719" max="8719" width="4.7109375" style="364" customWidth="1"/>
    <col min="8720" max="8720" width="4" style="364" customWidth="1"/>
    <col min="8721" max="8721" width="4.140625" style="364" customWidth="1"/>
    <col min="8722" max="8723" width="4" style="364" customWidth="1"/>
    <col min="8724" max="8724" width="4.7109375" style="364" customWidth="1"/>
    <col min="8725" max="8725" width="0.85546875" style="364" customWidth="1"/>
    <col min="8726" max="8726" width="1.85546875" style="364" customWidth="1"/>
    <col min="8727" max="8727" width="12.28515625" style="364" customWidth="1"/>
    <col min="8728" max="8728" width="9.7109375" style="364" customWidth="1"/>
    <col min="8729" max="8729" width="4.140625" style="364" customWidth="1"/>
    <col min="8730" max="8730" width="11.42578125" style="364" customWidth="1"/>
    <col min="8731" max="8731" width="11.5703125" style="364" customWidth="1"/>
    <col min="8732" max="8732" width="11.42578125" style="364" customWidth="1"/>
    <col min="8733" max="8960" width="9.140625" style="364"/>
    <col min="8961" max="8962" width="0.85546875" style="364" customWidth="1"/>
    <col min="8963" max="8963" width="32.140625" style="364" customWidth="1"/>
    <col min="8964" max="8964" width="4.85546875" style="364" customWidth="1"/>
    <col min="8965" max="8968" width="4" style="364" customWidth="1"/>
    <col min="8969" max="8969" width="4.85546875" style="364" customWidth="1"/>
    <col min="8970" max="8974" width="4" style="364" customWidth="1"/>
    <col min="8975" max="8975" width="4.7109375" style="364" customWidth="1"/>
    <col min="8976" max="8976" width="4" style="364" customWidth="1"/>
    <col min="8977" max="8977" width="4.140625" style="364" customWidth="1"/>
    <col min="8978" max="8979" width="4" style="364" customWidth="1"/>
    <col min="8980" max="8980" width="4.7109375" style="364" customWidth="1"/>
    <col min="8981" max="8981" width="0.85546875" style="364" customWidth="1"/>
    <col min="8982" max="8982" width="1.85546875" style="364" customWidth="1"/>
    <col min="8983" max="8983" width="12.28515625" style="364" customWidth="1"/>
    <col min="8984" max="8984" width="9.7109375" style="364" customWidth="1"/>
    <col min="8985" max="8985" width="4.140625" style="364" customWidth="1"/>
    <col min="8986" max="8986" width="11.42578125" style="364" customWidth="1"/>
    <col min="8987" max="8987" width="11.5703125" style="364" customWidth="1"/>
    <col min="8988" max="8988" width="11.42578125" style="364" customWidth="1"/>
    <col min="8989" max="9216" width="9.140625" style="364"/>
    <col min="9217" max="9218" width="0.85546875" style="364" customWidth="1"/>
    <col min="9219" max="9219" width="32.140625" style="364" customWidth="1"/>
    <col min="9220" max="9220" width="4.85546875" style="364" customWidth="1"/>
    <col min="9221" max="9224" width="4" style="364" customWidth="1"/>
    <col min="9225" max="9225" width="4.85546875" style="364" customWidth="1"/>
    <col min="9226" max="9230" width="4" style="364" customWidth="1"/>
    <col min="9231" max="9231" width="4.7109375" style="364" customWidth="1"/>
    <col min="9232" max="9232" width="4" style="364" customWidth="1"/>
    <col min="9233" max="9233" width="4.140625" style="364" customWidth="1"/>
    <col min="9234" max="9235" width="4" style="364" customWidth="1"/>
    <col min="9236" max="9236" width="4.7109375" style="364" customWidth="1"/>
    <col min="9237" max="9237" width="0.85546875" style="364" customWidth="1"/>
    <col min="9238" max="9238" width="1.85546875" style="364" customWidth="1"/>
    <col min="9239" max="9239" width="12.28515625" style="364" customWidth="1"/>
    <col min="9240" max="9240" width="9.7109375" style="364" customWidth="1"/>
    <col min="9241" max="9241" width="4.140625" style="364" customWidth="1"/>
    <col min="9242" max="9242" width="11.42578125" style="364" customWidth="1"/>
    <col min="9243" max="9243" width="11.5703125" style="364" customWidth="1"/>
    <col min="9244" max="9244" width="11.42578125" style="364" customWidth="1"/>
    <col min="9245" max="9472" width="9.140625" style="364"/>
    <col min="9473" max="9474" width="0.85546875" style="364" customWidth="1"/>
    <col min="9475" max="9475" width="32.140625" style="364" customWidth="1"/>
    <col min="9476" max="9476" width="4.85546875" style="364" customWidth="1"/>
    <col min="9477" max="9480" width="4" style="364" customWidth="1"/>
    <col min="9481" max="9481" width="4.85546875" style="364" customWidth="1"/>
    <col min="9482" max="9486" width="4" style="364" customWidth="1"/>
    <col min="9487" max="9487" width="4.7109375" style="364" customWidth="1"/>
    <col min="9488" max="9488" width="4" style="364" customWidth="1"/>
    <col min="9489" max="9489" width="4.140625" style="364" customWidth="1"/>
    <col min="9490" max="9491" width="4" style="364" customWidth="1"/>
    <col min="9492" max="9492" width="4.7109375" style="364" customWidth="1"/>
    <col min="9493" max="9493" width="0.85546875" style="364" customWidth="1"/>
    <col min="9494" max="9494" width="1.85546875" style="364" customWidth="1"/>
    <col min="9495" max="9495" width="12.28515625" style="364" customWidth="1"/>
    <col min="9496" max="9496" width="9.7109375" style="364" customWidth="1"/>
    <col min="9497" max="9497" width="4.140625" style="364" customWidth="1"/>
    <col min="9498" max="9498" width="11.42578125" style="364" customWidth="1"/>
    <col min="9499" max="9499" width="11.5703125" style="364" customWidth="1"/>
    <col min="9500" max="9500" width="11.42578125" style="364" customWidth="1"/>
    <col min="9501" max="9728" width="9.140625" style="364"/>
    <col min="9729" max="9730" width="0.85546875" style="364" customWidth="1"/>
    <col min="9731" max="9731" width="32.140625" style="364" customWidth="1"/>
    <col min="9732" max="9732" width="4.85546875" style="364" customWidth="1"/>
    <col min="9733" max="9736" width="4" style="364" customWidth="1"/>
    <col min="9737" max="9737" width="4.85546875" style="364" customWidth="1"/>
    <col min="9738" max="9742" width="4" style="364" customWidth="1"/>
    <col min="9743" max="9743" width="4.7109375" style="364" customWidth="1"/>
    <col min="9744" max="9744" width="4" style="364" customWidth="1"/>
    <col min="9745" max="9745" width="4.140625" style="364" customWidth="1"/>
    <col min="9746" max="9747" width="4" style="364" customWidth="1"/>
    <col min="9748" max="9748" width="4.7109375" style="364" customWidth="1"/>
    <col min="9749" max="9749" width="0.85546875" style="364" customWidth="1"/>
    <col min="9750" max="9750" width="1.85546875" style="364" customWidth="1"/>
    <col min="9751" max="9751" width="12.28515625" style="364" customWidth="1"/>
    <col min="9752" max="9752" width="9.7109375" style="364" customWidth="1"/>
    <col min="9753" max="9753" width="4.140625" style="364" customWidth="1"/>
    <col min="9754" max="9754" width="11.42578125" style="364" customWidth="1"/>
    <col min="9755" max="9755" width="11.5703125" style="364" customWidth="1"/>
    <col min="9756" max="9756" width="11.42578125" style="364" customWidth="1"/>
    <col min="9757" max="9984" width="9.140625" style="364"/>
    <col min="9985" max="9986" width="0.85546875" style="364" customWidth="1"/>
    <col min="9987" max="9987" width="32.140625" style="364" customWidth="1"/>
    <col min="9988" max="9988" width="4.85546875" style="364" customWidth="1"/>
    <col min="9989" max="9992" width="4" style="364" customWidth="1"/>
    <col min="9993" max="9993" width="4.85546875" style="364" customWidth="1"/>
    <col min="9994" max="9998" width="4" style="364" customWidth="1"/>
    <col min="9999" max="9999" width="4.7109375" style="364" customWidth="1"/>
    <col min="10000" max="10000" width="4" style="364" customWidth="1"/>
    <col min="10001" max="10001" width="4.140625" style="364" customWidth="1"/>
    <col min="10002" max="10003" width="4" style="364" customWidth="1"/>
    <col min="10004" max="10004" width="4.7109375" style="364" customWidth="1"/>
    <col min="10005" max="10005" width="0.85546875" style="364" customWidth="1"/>
    <col min="10006" max="10006" width="1.85546875" style="364" customWidth="1"/>
    <col min="10007" max="10007" width="12.28515625" style="364" customWidth="1"/>
    <col min="10008" max="10008" width="9.7109375" style="364" customWidth="1"/>
    <col min="10009" max="10009" width="4.140625" style="364" customWidth="1"/>
    <col min="10010" max="10010" width="11.42578125" style="364" customWidth="1"/>
    <col min="10011" max="10011" width="11.5703125" style="364" customWidth="1"/>
    <col min="10012" max="10012" width="11.42578125" style="364" customWidth="1"/>
    <col min="10013" max="10240" width="9.140625" style="364"/>
    <col min="10241" max="10242" width="0.85546875" style="364" customWidth="1"/>
    <col min="10243" max="10243" width="32.140625" style="364" customWidth="1"/>
    <col min="10244" max="10244" width="4.85546875" style="364" customWidth="1"/>
    <col min="10245" max="10248" width="4" style="364" customWidth="1"/>
    <col min="10249" max="10249" width="4.85546875" style="364" customWidth="1"/>
    <col min="10250" max="10254" width="4" style="364" customWidth="1"/>
    <col min="10255" max="10255" width="4.7109375" style="364" customWidth="1"/>
    <col min="10256" max="10256" width="4" style="364" customWidth="1"/>
    <col min="10257" max="10257" width="4.140625" style="364" customWidth="1"/>
    <col min="10258" max="10259" width="4" style="364" customWidth="1"/>
    <col min="10260" max="10260" width="4.7109375" style="364" customWidth="1"/>
    <col min="10261" max="10261" width="0.85546875" style="364" customWidth="1"/>
    <col min="10262" max="10262" width="1.85546875" style="364" customWidth="1"/>
    <col min="10263" max="10263" width="12.28515625" style="364" customWidth="1"/>
    <col min="10264" max="10264" width="9.7109375" style="364" customWidth="1"/>
    <col min="10265" max="10265" width="4.140625" style="364" customWidth="1"/>
    <col min="10266" max="10266" width="11.42578125" style="364" customWidth="1"/>
    <col min="10267" max="10267" width="11.5703125" style="364" customWidth="1"/>
    <col min="10268" max="10268" width="11.42578125" style="364" customWidth="1"/>
    <col min="10269" max="10496" width="9.140625" style="364"/>
    <col min="10497" max="10498" width="0.85546875" style="364" customWidth="1"/>
    <col min="10499" max="10499" width="32.140625" style="364" customWidth="1"/>
    <col min="10500" max="10500" width="4.85546875" style="364" customWidth="1"/>
    <col min="10501" max="10504" width="4" style="364" customWidth="1"/>
    <col min="10505" max="10505" width="4.85546875" style="364" customWidth="1"/>
    <col min="10506" max="10510" width="4" style="364" customWidth="1"/>
    <col min="10511" max="10511" width="4.7109375" style="364" customWidth="1"/>
    <col min="10512" max="10512" width="4" style="364" customWidth="1"/>
    <col min="10513" max="10513" width="4.140625" style="364" customWidth="1"/>
    <col min="10514" max="10515" width="4" style="364" customWidth="1"/>
    <col min="10516" max="10516" width="4.7109375" style="364" customWidth="1"/>
    <col min="10517" max="10517" width="0.85546875" style="364" customWidth="1"/>
    <col min="10518" max="10518" width="1.85546875" style="364" customWidth="1"/>
    <col min="10519" max="10519" width="12.28515625" style="364" customWidth="1"/>
    <col min="10520" max="10520" width="9.7109375" style="364" customWidth="1"/>
    <col min="10521" max="10521" width="4.140625" style="364" customWidth="1"/>
    <col min="10522" max="10522" width="11.42578125" style="364" customWidth="1"/>
    <col min="10523" max="10523" width="11.5703125" style="364" customWidth="1"/>
    <col min="10524" max="10524" width="11.42578125" style="364" customWidth="1"/>
    <col min="10525" max="10752" width="9.140625" style="364"/>
    <col min="10753" max="10754" width="0.85546875" style="364" customWidth="1"/>
    <col min="10755" max="10755" width="32.140625" style="364" customWidth="1"/>
    <col min="10756" max="10756" width="4.85546875" style="364" customWidth="1"/>
    <col min="10757" max="10760" width="4" style="364" customWidth="1"/>
    <col min="10761" max="10761" width="4.85546875" style="364" customWidth="1"/>
    <col min="10762" max="10766" width="4" style="364" customWidth="1"/>
    <col min="10767" max="10767" width="4.7109375" style="364" customWidth="1"/>
    <col min="10768" max="10768" width="4" style="364" customWidth="1"/>
    <col min="10769" max="10769" width="4.140625" style="364" customWidth="1"/>
    <col min="10770" max="10771" width="4" style="364" customWidth="1"/>
    <col min="10772" max="10772" width="4.7109375" style="364" customWidth="1"/>
    <col min="10773" max="10773" width="0.85546875" style="364" customWidth="1"/>
    <col min="10774" max="10774" width="1.85546875" style="364" customWidth="1"/>
    <col min="10775" max="10775" width="12.28515625" style="364" customWidth="1"/>
    <col min="10776" max="10776" width="9.7109375" style="364" customWidth="1"/>
    <col min="10777" max="10777" width="4.140625" style="364" customWidth="1"/>
    <col min="10778" max="10778" width="11.42578125" style="364" customWidth="1"/>
    <col min="10779" max="10779" width="11.5703125" style="364" customWidth="1"/>
    <col min="10780" max="10780" width="11.42578125" style="364" customWidth="1"/>
    <col min="10781" max="11008" width="9.140625" style="364"/>
    <col min="11009" max="11010" width="0.85546875" style="364" customWidth="1"/>
    <col min="11011" max="11011" width="32.140625" style="364" customWidth="1"/>
    <col min="11012" max="11012" width="4.85546875" style="364" customWidth="1"/>
    <col min="11013" max="11016" width="4" style="364" customWidth="1"/>
    <col min="11017" max="11017" width="4.85546875" style="364" customWidth="1"/>
    <col min="11018" max="11022" width="4" style="364" customWidth="1"/>
    <col min="11023" max="11023" width="4.7109375" style="364" customWidth="1"/>
    <col min="11024" max="11024" width="4" style="364" customWidth="1"/>
    <col min="11025" max="11025" width="4.140625" style="364" customWidth="1"/>
    <col min="11026" max="11027" width="4" style="364" customWidth="1"/>
    <col min="11028" max="11028" width="4.7109375" style="364" customWidth="1"/>
    <col min="11029" max="11029" width="0.85546875" style="364" customWidth="1"/>
    <col min="11030" max="11030" width="1.85546875" style="364" customWidth="1"/>
    <col min="11031" max="11031" width="12.28515625" style="364" customWidth="1"/>
    <col min="11032" max="11032" width="9.7109375" style="364" customWidth="1"/>
    <col min="11033" max="11033" width="4.140625" style="364" customWidth="1"/>
    <col min="11034" max="11034" width="11.42578125" style="364" customWidth="1"/>
    <col min="11035" max="11035" width="11.5703125" style="364" customWidth="1"/>
    <col min="11036" max="11036" width="11.42578125" style="364" customWidth="1"/>
    <col min="11037" max="11264" width="9.140625" style="364"/>
    <col min="11265" max="11266" width="0.85546875" style="364" customWidth="1"/>
    <col min="11267" max="11267" width="32.140625" style="364" customWidth="1"/>
    <col min="11268" max="11268" width="4.85546875" style="364" customWidth="1"/>
    <col min="11269" max="11272" width="4" style="364" customWidth="1"/>
    <col min="11273" max="11273" width="4.85546875" style="364" customWidth="1"/>
    <col min="11274" max="11278" width="4" style="364" customWidth="1"/>
    <col min="11279" max="11279" width="4.7109375" style="364" customWidth="1"/>
    <col min="11280" max="11280" width="4" style="364" customWidth="1"/>
    <col min="11281" max="11281" width="4.140625" style="364" customWidth="1"/>
    <col min="11282" max="11283" width="4" style="364" customWidth="1"/>
    <col min="11284" max="11284" width="4.7109375" style="364" customWidth="1"/>
    <col min="11285" max="11285" width="0.85546875" style="364" customWidth="1"/>
    <col min="11286" max="11286" width="1.85546875" style="364" customWidth="1"/>
    <col min="11287" max="11287" width="12.28515625" style="364" customWidth="1"/>
    <col min="11288" max="11288" width="9.7109375" style="364" customWidth="1"/>
    <col min="11289" max="11289" width="4.140625" style="364" customWidth="1"/>
    <col min="11290" max="11290" width="11.42578125" style="364" customWidth="1"/>
    <col min="11291" max="11291" width="11.5703125" style="364" customWidth="1"/>
    <col min="11292" max="11292" width="11.42578125" style="364" customWidth="1"/>
    <col min="11293" max="11520" width="9.140625" style="364"/>
    <col min="11521" max="11522" width="0.85546875" style="364" customWidth="1"/>
    <col min="11523" max="11523" width="32.140625" style="364" customWidth="1"/>
    <col min="11524" max="11524" width="4.85546875" style="364" customWidth="1"/>
    <col min="11525" max="11528" width="4" style="364" customWidth="1"/>
    <col min="11529" max="11529" width="4.85546875" style="364" customWidth="1"/>
    <col min="11530" max="11534" width="4" style="364" customWidth="1"/>
    <col min="11535" max="11535" width="4.7109375" style="364" customWidth="1"/>
    <col min="11536" max="11536" width="4" style="364" customWidth="1"/>
    <col min="11537" max="11537" width="4.140625" style="364" customWidth="1"/>
    <col min="11538" max="11539" width="4" style="364" customWidth="1"/>
    <col min="11540" max="11540" width="4.7109375" style="364" customWidth="1"/>
    <col min="11541" max="11541" width="0.85546875" style="364" customWidth="1"/>
    <col min="11542" max="11542" width="1.85546875" style="364" customWidth="1"/>
    <col min="11543" max="11543" width="12.28515625" style="364" customWidth="1"/>
    <col min="11544" max="11544" width="9.7109375" style="364" customWidth="1"/>
    <col min="11545" max="11545" width="4.140625" style="364" customWidth="1"/>
    <col min="11546" max="11546" width="11.42578125" style="364" customWidth="1"/>
    <col min="11547" max="11547" width="11.5703125" style="364" customWidth="1"/>
    <col min="11548" max="11548" width="11.42578125" style="364" customWidth="1"/>
    <col min="11549" max="11776" width="9.140625" style="364"/>
    <col min="11777" max="11778" width="0.85546875" style="364" customWidth="1"/>
    <col min="11779" max="11779" width="32.140625" style="364" customWidth="1"/>
    <col min="11780" max="11780" width="4.85546875" style="364" customWidth="1"/>
    <col min="11781" max="11784" width="4" style="364" customWidth="1"/>
    <col min="11785" max="11785" width="4.85546875" style="364" customWidth="1"/>
    <col min="11786" max="11790" width="4" style="364" customWidth="1"/>
    <col min="11791" max="11791" width="4.7109375" style="364" customWidth="1"/>
    <col min="11792" max="11792" width="4" style="364" customWidth="1"/>
    <col min="11793" max="11793" width="4.140625" style="364" customWidth="1"/>
    <col min="11794" max="11795" width="4" style="364" customWidth="1"/>
    <col min="11796" max="11796" width="4.7109375" style="364" customWidth="1"/>
    <col min="11797" max="11797" width="0.85546875" style="364" customWidth="1"/>
    <col min="11798" max="11798" width="1.85546875" style="364" customWidth="1"/>
    <col min="11799" max="11799" width="12.28515625" style="364" customWidth="1"/>
    <col min="11800" max="11800" width="9.7109375" style="364" customWidth="1"/>
    <col min="11801" max="11801" width="4.140625" style="364" customWidth="1"/>
    <col min="11802" max="11802" width="11.42578125" style="364" customWidth="1"/>
    <col min="11803" max="11803" width="11.5703125" style="364" customWidth="1"/>
    <col min="11804" max="11804" width="11.42578125" style="364" customWidth="1"/>
    <col min="11805" max="12032" width="9.140625" style="364"/>
    <col min="12033" max="12034" width="0.85546875" style="364" customWidth="1"/>
    <col min="12035" max="12035" width="32.140625" style="364" customWidth="1"/>
    <col min="12036" max="12036" width="4.85546875" style="364" customWidth="1"/>
    <col min="12037" max="12040" width="4" style="364" customWidth="1"/>
    <col min="12041" max="12041" width="4.85546875" style="364" customWidth="1"/>
    <col min="12042" max="12046" width="4" style="364" customWidth="1"/>
    <col min="12047" max="12047" width="4.7109375" style="364" customWidth="1"/>
    <col min="12048" max="12048" width="4" style="364" customWidth="1"/>
    <col min="12049" max="12049" width="4.140625" style="364" customWidth="1"/>
    <col min="12050" max="12051" width="4" style="364" customWidth="1"/>
    <col min="12052" max="12052" width="4.7109375" style="364" customWidth="1"/>
    <col min="12053" max="12053" width="0.85546875" style="364" customWidth="1"/>
    <col min="12054" max="12054" width="1.85546875" style="364" customWidth="1"/>
    <col min="12055" max="12055" width="12.28515625" style="364" customWidth="1"/>
    <col min="12056" max="12056" width="9.7109375" style="364" customWidth="1"/>
    <col min="12057" max="12057" width="4.140625" style="364" customWidth="1"/>
    <col min="12058" max="12058" width="11.42578125" style="364" customWidth="1"/>
    <col min="12059" max="12059" width="11.5703125" style="364" customWidth="1"/>
    <col min="12060" max="12060" width="11.42578125" style="364" customWidth="1"/>
    <col min="12061" max="12288" width="9.140625" style="364"/>
    <col min="12289" max="12290" width="0.85546875" style="364" customWidth="1"/>
    <col min="12291" max="12291" width="32.140625" style="364" customWidth="1"/>
    <col min="12292" max="12292" width="4.85546875" style="364" customWidth="1"/>
    <col min="12293" max="12296" width="4" style="364" customWidth="1"/>
    <col min="12297" max="12297" width="4.85546875" style="364" customWidth="1"/>
    <col min="12298" max="12302" width="4" style="364" customWidth="1"/>
    <col min="12303" max="12303" width="4.7109375" style="364" customWidth="1"/>
    <col min="12304" max="12304" width="4" style="364" customWidth="1"/>
    <col min="12305" max="12305" width="4.140625" style="364" customWidth="1"/>
    <col min="12306" max="12307" width="4" style="364" customWidth="1"/>
    <col min="12308" max="12308" width="4.7109375" style="364" customWidth="1"/>
    <col min="12309" max="12309" width="0.85546875" style="364" customWidth="1"/>
    <col min="12310" max="12310" width="1.85546875" style="364" customWidth="1"/>
    <col min="12311" max="12311" width="12.28515625" style="364" customWidth="1"/>
    <col min="12312" max="12312" width="9.7109375" style="364" customWidth="1"/>
    <col min="12313" max="12313" width="4.140625" style="364" customWidth="1"/>
    <col min="12314" max="12314" width="11.42578125" style="364" customWidth="1"/>
    <col min="12315" max="12315" width="11.5703125" style="364" customWidth="1"/>
    <col min="12316" max="12316" width="11.42578125" style="364" customWidth="1"/>
    <col min="12317" max="12544" width="9.140625" style="364"/>
    <col min="12545" max="12546" width="0.85546875" style="364" customWidth="1"/>
    <col min="12547" max="12547" width="32.140625" style="364" customWidth="1"/>
    <col min="12548" max="12548" width="4.85546875" style="364" customWidth="1"/>
    <col min="12549" max="12552" width="4" style="364" customWidth="1"/>
    <col min="12553" max="12553" width="4.85546875" style="364" customWidth="1"/>
    <col min="12554" max="12558" width="4" style="364" customWidth="1"/>
    <col min="12559" max="12559" width="4.7109375" style="364" customWidth="1"/>
    <col min="12560" max="12560" width="4" style="364" customWidth="1"/>
    <col min="12561" max="12561" width="4.140625" style="364" customWidth="1"/>
    <col min="12562" max="12563" width="4" style="364" customWidth="1"/>
    <col min="12564" max="12564" width="4.7109375" style="364" customWidth="1"/>
    <col min="12565" max="12565" width="0.85546875" style="364" customWidth="1"/>
    <col min="12566" max="12566" width="1.85546875" style="364" customWidth="1"/>
    <col min="12567" max="12567" width="12.28515625" style="364" customWidth="1"/>
    <col min="12568" max="12568" width="9.7109375" style="364" customWidth="1"/>
    <col min="12569" max="12569" width="4.140625" style="364" customWidth="1"/>
    <col min="12570" max="12570" width="11.42578125" style="364" customWidth="1"/>
    <col min="12571" max="12571" width="11.5703125" style="364" customWidth="1"/>
    <col min="12572" max="12572" width="11.42578125" style="364" customWidth="1"/>
    <col min="12573" max="12800" width="9.140625" style="364"/>
    <col min="12801" max="12802" width="0.85546875" style="364" customWidth="1"/>
    <col min="12803" max="12803" width="32.140625" style="364" customWidth="1"/>
    <col min="12804" max="12804" width="4.85546875" style="364" customWidth="1"/>
    <col min="12805" max="12808" width="4" style="364" customWidth="1"/>
    <col min="12809" max="12809" width="4.85546875" style="364" customWidth="1"/>
    <col min="12810" max="12814" width="4" style="364" customWidth="1"/>
    <col min="12815" max="12815" width="4.7109375" style="364" customWidth="1"/>
    <col min="12816" max="12816" width="4" style="364" customWidth="1"/>
    <col min="12817" max="12817" width="4.140625" style="364" customWidth="1"/>
    <col min="12818" max="12819" width="4" style="364" customWidth="1"/>
    <col min="12820" max="12820" width="4.7109375" style="364" customWidth="1"/>
    <col min="12821" max="12821" width="0.85546875" style="364" customWidth="1"/>
    <col min="12822" max="12822" width="1.85546875" style="364" customWidth="1"/>
    <col min="12823" max="12823" width="12.28515625" style="364" customWidth="1"/>
    <col min="12824" max="12824" width="9.7109375" style="364" customWidth="1"/>
    <col min="12825" max="12825" width="4.140625" style="364" customWidth="1"/>
    <col min="12826" max="12826" width="11.42578125" style="364" customWidth="1"/>
    <col min="12827" max="12827" width="11.5703125" style="364" customWidth="1"/>
    <col min="12828" max="12828" width="11.42578125" style="364" customWidth="1"/>
    <col min="12829" max="13056" width="9.140625" style="364"/>
    <col min="13057" max="13058" width="0.85546875" style="364" customWidth="1"/>
    <col min="13059" max="13059" width="32.140625" style="364" customWidth="1"/>
    <col min="13060" max="13060" width="4.85546875" style="364" customWidth="1"/>
    <col min="13061" max="13064" width="4" style="364" customWidth="1"/>
    <col min="13065" max="13065" width="4.85546875" style="364" customWidth="1"/>
    <col min="13066" max="13070" width="4" style="364" customWidth="1"/>
    <col min="13071" max="13071" width="4.7109375" style="364" customWidth="1"/>
    <col min="13072" max="13072" width="4" style="364" customWidth="1"/>
    <col min="13073" max="13073" width="4.140625" style="364" customWidth="1"/>
    <col min="13074" max="13075" width="4" style="364" customWidth="1"/>
    <col min="13076" max="13076" width="4.7109375" style="364" customWidth="1"/>
    <col min="13077" max="13077" width="0.85546875" style="364" customWidth="1"/>
    <col min="13078" max="13078" width="1.85546875" style="364" customWidth="1"/>
    <col min="13079" max="13079" width="12.28515625" style="364" customWidth="1"/>
    <col min="13080" max="13080" width="9.7109375" style="364" customWidth="1"/>
    <col min="13081" max="13081" width="4.140625" style="364" customWidth="1"/>
    <col min="13082" max="13082" width="11.42578125" style="364" customWidth="1"/>
    <col min="13083" max="13083" width="11.5703125" style="364" customWidth="1"/>
    <col min="13084" max="13084" width="11.42578125" style="364" customWidth="1"/>
    <col min="13085" max="13312" width="9.140625" style="364"/>
    <col min="13313" max="13314" width="0.85546875" style="364" customWidth="1"/>
    <col min="13315" max="13315" width="32.140625" style="364" customWidth="1"/>
    <col min="13316" max="13316" width="4.85546875" style="364" customWidth="1"/>
    <col min="13317" max="13320" width="4" style="364" customWidth="1"/>
    <col min="13321" max="13321" width="4.85546875" style="364" customWidth="1"/>
    <col min="13322" max="13326" width="4" style="364" customWidth="1"/>
    <col min="13327" max="13327" width="4.7109375" style="364" customWidth="1"/>
    <col min="13328" max="13328" width="4" style="364" customWidth="1"/>
    <col min="13329" max="13329" width="4.140625" style="364" customWidth="1"/>
    <col min="13330" max="13331" width="4" style="364" customWidth="1"/>
    <col min="13332" max="13332" width="4.7109375" style="364" customWidth="1"/>
    <col min="13333" max="13333" width="0.85546875" style="364" customWidth="1"/>
    <col min="13334" max="13334" width="1.85546875" style="364" customWidth="1"/>
    <col min="13335" max="13335" width="12.28515625" style="364" customWidth="1"/>
    <col min="13336" max="13336" width="9.7109375" style="364" customWidth="1"/>
    <col min="13337" max="13337" width="4.140625" style="364" customWidth="1"/>
    <col min="13338" max="13338" width="11.42578125" style="364" customWidth="1"/>
    <col min="13339" max="13339" width="11.5703125" style="364" customWidth="1"/>
    <col min="13340" max="13340" width="11.42578125" style="364" customWidth="1"/>
    <col min="13341" max="13568" width="9.140625" style="364"/>
    <col min="13569" max="13570" width="0.85546875" style="364" customWidth="1"/>
    <col min="13571" max="13571" width="32.140625" style="364" customWidth="1"/>
    <col min="13572" max="13572" width="4.85546875" style="364" customWidth="1"/>
    <col min="13573" max="13576" width="4" style="364" customWidth="1"/>
    <col min="13577" max="13577" width="4.85546875" style="364" customWidth="1"/>
    <col min="13578" max="13582" width="4" style="364" customWidth="1"/>
    <col min="13583" max="13583" width="4.7109375" style="364" customWidth="1"/>
    <col min="13584" max="13584" width="4" style="364" customWidth="1"/>
    <col min="13585" max="13585" width="4.140625" style="364" customWidth="1"/>
    <col min="13586" max="13587" width="4" style="364" customWidth="1"/>
    <col min="13588" max="13588" width="4.7109375" style="364" customWidth="1"/>
    <col min="13589" max="13589" width="0.85546875" style="364" customWidth="1"/>
    <col min="13590" max="13590" width="1.85546875" style="364" customWidth="1"/>
    <col min="13591" max="13591" width="12.28515625" style="364" customWidth="1"/>
    <col min="13592" max="13592" width="9.7109375" style="364" customWidth="1"/>
    <col min="13593" max="13593" width="4.140625" style="364" customWidth="1"/>
    <col min="13594" max="13594" width="11.42578125" style="364" customWidth="1"/>
    <col min="13595" max="13595" width="11.5703125" style="364" customWidth="1"/>
    <col min="13596" max="13596" width="11.42578125" style="364" customWidth="1"/>
    <col min="13597" max="13824" width="9.140625" style="364"/>
    <col min="13825" max="13826" width="0.85546875" style="364" customWidth="1"/>
    <col min="13827" max="13827" width="32.140625" style="364" customWidth="1"/>
    <col min="13828" max="13828" width="4.85546875" style="364" customWidth="1"/>
    <col min="13829" max="13832" width="4" style="364" customWidth="1"/>
    <col min="13833" max="13833" width="4.85546875" style="364" customWidth="1"/>
    <col min="13834" max="13838" width="4" style="364" customWidth="1"/>
    <col min="13839" max="13839" width="4.7109375" style="364" customWidth="1"/>
    <col min="13840" max="13840" width="4" style="364" customWidth="1"/>
    <col min="13841" max="13841" width="4.140625" style="364" customWidth="1"/>
    <col min="13842" max="13843" width="4" style="364" customWidth="1"/>
    <col min="13844" max="13844" width="4.7109375" style="364" customWidth="1"/>
    <col min="13845" max="13845" width="0.85546875" style="364" customWidth="1"/>
    <col min="13846" max="13846" width="1.85546875" style="364" customWidth="1"/>
    <col min="13847" max="13847" width="12.28515625" style="364" customWidth="1"/>
    <col min="13848" max="13848" width="9.7109375" style="364" customWidth="1"/>
    <col min="13849" max="13849" width="4.140625" style="364" customWidth="1"/>
    <col min="13850" max="13850" width="11.42578125" style="364" customWidth="1"/>
    <col min="13851" max="13851" width="11.5703125" style="364" customWidth="1"/>
    <col min="13852" max="13852" width="11.42578125" style="364" customWidth="1"/>
    <col min="13853" max="14080" width="9.140625" style="364"/>
    <col min="14081" max="14082" width="0.85546875" style="364" customWidth="1"/>
    <col min="14083" max="14083" width="32.140625" style="364" customWidth="1"/>
    <col min="14084" max="14084" width="4.85546875" style="364" customWidth="1"/>
    <col min="14085" max="14088" width="4" style="364" customWidth="1"/>
    <col min="14089" max="14089" width="4.85546875" style="364" customWidth="1"/>
    <col min="14090" max="14094" width="4" style="364" customWidth="1"/>
    <col min="14095" max="14095" width="4.7109375" style="364" customWidth="1"/>
    <col min="14096" max="14096" width="4" style="364" customWidth="1"/>
    <col min="14097" max="14097" width="4.140625" style="364" customWidth="1"/>
    <col min="14098" max="14099" width="4" style="364" customWidth="1"/>
    <col min="14100" max="14100" width="4.7109375" style="364" customWidth="1"/>
    <col min="14101" max="14101" width="0.85546875" style="364" customWidth="1"/>
    <col min="14102" max="14102" width="1.85546875" style="364" customWidth="1"/>
    <col min="14103" max="14103" width="12.28515625" style="364" customWidth="1"/>
    <col min="14104" max="14104" width="9.7109375" style="364" customWidth="1"/>
    <col min="14105" max="14105" width="4.140625" style="364" customWidth="1"/>
    <col min="14106" max="14106" width="11.42578125" style="364" customWidth="1"/>
    <col min="14107" max="14107" width="11.5703125" style="364" customWidth="1"/>
    <col min="14108" max="14108" width="11.42578125" style="364" customWidth="1"/>
    <col min="14109" max="14336" width="9.140625" style="364"/>
    <col min="14337" max="14338" width="0.85546875" style="364" customWidth="1"/>
    <col min="14339" max="14339" width="32.140625" style="364" customWidth="1"/>
    <col min="14340" max="14340" width="4.85546875" style="364" customWidth="1"/>
    <col min="14341" max="14344" width="4" style="364" customWidth="1"/>
    <col min="14345" max="14345" width="4.85546875" style="364" customWidth="1"/>
    <col min="14346" max="14350" width="4" style="364" customWidth="1"/>
    <col min="14351" max="14351" width="4.7109375" style="364" customWidth="1"/>
    <col min="14352" max="14352" width="4" style="364" customWidth="1"/>
    <col min="14353" max="14353" width="4.140625" style="364" customWidth="1"/>
    <col min="14354" max="14355" width="4" style="364" customWidth="1"/>
    <col min="14356" max="14356" width="4.7109375" style="364" customWidth="1"/>
    <col min="14357" max="14357" width="0.85546875" style="364" customWidth="1"/>
    <col min="14358" max="14358" width="1.85546875" style="364" customWidth="1"/>
    <col min="14359" max="14359" width="12.28515625" style="364" customWidth="1"/>
    <col min="14360" max="14360" width="9.7109375" style="364" customWidth="1"/>
    <col min="14361" max="14361" width="4.140625" style="364" customWidth="1"/>
    <col min="14362" max="14362" width="11.42578125" style="364" customWidth="1"/>
    <col min="14363" max="14363" width="11.5703125" style="364" customWidth="1"/>
    <col min="14364" max="14364" width="11.42578125" style="364" customWidth="1"/>
    <col min="14365" max="14592" width="9.140625" style="364"/>
    <col min="14593" max="14594" width="0.85546875" style="364" customWidth="1"/>
    <col min="14595" max="14595" width="32.140625" style="364" customWidth="1"/>
    <col min="14596" max="14596" width="4.85546875" style="364" customWidth="1"/>
    <col min="14597" max="14600" width="4" style="364" customWidth="1"/>
    <col min="14601" max="14601" width="4.85546875" style="364" customWidth="1"/>
    <col min="14602" max="14606" width="4" style="364" customWidth="1"/>
    <col min="14607" max="14607" width="4.7109375" style="364" customWidth="1"/>
    <col min="14608" max="14608" width="4" style="364" customWidth="1"/>
    <col min="14609" max="14609" width="4.140625" style="364" customWidth="1"/>
    <col min="14610" max="14611" width="4" style="364" customWidth="1"/>
    <col min="14612" max="14612" width="4.7109375" style="364" customWidth="1"/>
    <col min="14613" max="14613" width="0.85546875" style="364" customWidth="1"/>
    <col min="14614" max="14614" width="1.85546875" style="364" customWidth="1"/>
    <col min="14615" max="14615" width="12.28515625" style="364" customWidth="1"/>
    <col min="14616" max="14616" width="9.7109375" style="364" customWidth="1"/>
    <col min="14617" max="14617" width="4.140625" style="364" customWidth="1"/>
    <col min="14618" max="14618" width="11.42578125" style="364" customWidth="1"/>
    <col min="14619" max="14619" width="11.5703125" style="364" customWidth="1"/>
    <col min="14620" max="14620" width="11.42578125" style="364" customWidth="1"/>
    <col min="14621" max="14848" width="9.140625" style="364"/>
    <col min="14849" max="14850" width="0.85546875" style="364" customWidth="1"/>
    <col min="14851" max="14851" width="32.140625" style="364" customWidth="1"/>
    <col min="14852" max="14852" width="4.85546875" style="364" customWidth="1"/>
    <col min="14853" max="14856" width="4" style="364" customWidth="1"/>
    <col min="14857" max="14857" width="4.85546875" style="364" customWidth="1"/>
    <col min="14858" max="14862" width="4" style="364" customWidth="1"/>
    <col min="14863" max="14863" width="4.7109375" style="364" customWidth="1"/>
    <col min="14864" max="14864" width="4" style="364" customWidth="1"/>
    <col min="14865" max="14865" width="4.140625" style="364" customWidth="1"/>
    <col min="14866" max="14867" width="4" style="364" customWidth="1"/>
    <col min="14868" max="14868" width="4.7109375" style="364" customWidth="1"/>
    <col min="14869" max="14869" width="0.85546875" style="364" customWidth="1"/>
    <col min="14870" max="14870" width="1.85546875" style="364" customWidth="1"/>
    <col min="14871" max="14871" width="12.28515625" style="364" customWidth="1"/>
    <col min="14872" max="14872" width="9.7109375" style="364" customWidth="1"/>
    <col min="14873" max="14873" width="4.140625" style="364" customWidth="1"/>
    <col min="14874" max="14874" width="11.42578125" style="364" customWidth="1"/>
    <col min="14875" max="14875" width="11.5703125" style="364" customWidth="1"/>
    <col min="14876" max="14876" width="11.42578125" style="364" customWidth="1"/>
    <col min="14877" max="15104" width="9.140625" style="364"/>
    <col min="15105" max="15106" width="0.85546875" style="364" customWidth="1"/>
    <col min="15107" max="15107" width="32.140625" style="364" customWidth="1"/>
    <col min="15108" max="15108" width="4.85546875" style="364" customWidth="1"/>
    <col min="15109" max="15112" width="4" style="364" customWidth="1"/>
    <col min="15113" max="15113" width="4.85546875" style="364" customWidth="1"/>
    <col min="15114" max="15118" width="4" style="364" customWidth="1"/>
    <col min="15119" max="15119" width="4.7109375" style="364" customWidth="1"/>
    <col min="15120" max="15120" width="4" style="364" customWidth="1"/>
    <col min="15121" max="15121" width="4.140625" style="364" customWidth="1"/>
    <col min="15122" max="15123" width="4" style="364" customWidth="1"/>
    <col min="15124" max="15124" width="4.7109375" style="364" customWidth="1"/>
    <col min="15125" max="15125" width="0.85546875" style="364" customWidth="1"/>
    <col min="15126" max="15126" width="1.85546875" style="364" customWidth="1"/>
    <col min="15127" max="15127" width="12.28515625" style="364" customWidth="1"/>
    <col min="15128" max="15128" width="9.7109375" style="364" customWidth="1"/>
    <col min="15129" max="15129" width="4.140625" style="364" customWidth="1"/>
    <col min="15130" max="15130" width="11.42578125" style="364" customWidth="1"/>
    <col min="15131" max="15131" width="11.5703125" style="364" customWidth="1"/>
    <col min="15132" max="15132" width="11.42578125" style="364" customWidth="1"/>
    <col min="15133" max="15360" width="9.140625" style="364"/>
    <col min="15361" max="15362" width="0.85546875" style="364" customWidth="1"/>
    <col min="15363" max="15363" width="32.140625" style="364" customWidth="1"/>
    <col min="15364" max="15364" width="4.85546875" style="364" customWidth="1"/>
    <col min="15365" max="15368" width="4" style="364" customWidth="1"/>
    <col min="15369" max="15369" width="4.85546875" style="364" customWidth="1"/>
    <col min="15370" max="15374" width="4" style="364" customWidth="1"/>
    <col min="15375" max="15375" width="4.7109375" style="364" customWidth="1"/>
    <col min="15376" max="15376" width="4" style="364" customWidth="1"/>
    <col min="15377" max="15377" width="4.140625" style="364" customWidth="1"/>
    <col min="15378" max="15379" width="4" style="364" customWidth="1"/>
    <col min="15380" max="15380" width="4.7109375" style="364" customWidth="1"/>
    <col min="15381" max="15381" width="0.85546875" style="364" customWidth="1"/>
    <col min="15382" max="15382" width="1.85546875" style="364" customWidth="1"/>
    <col min="15383" max="15383" width="12.28515625" style="364" customWidth="1"/>
    <col min="15384" max="15384" width="9.7109375" style="364" customWidth="1"/>
    <col min="15385" max="15385" width="4.140625" style="364" customWidth="1"/>
    <col min="15386" max="15386" width="11.42578125" style="364" customWidth="1"/>
    <col min="15387" max="15387" width="11.5703125" style="364" customWidth="1"/>
    <col min="15388" max="15388" width="11.42578125" style="364" customWidth="1"/>
    <col min="15389" max="15616" width="9.140625" style="364"/>
    <col min="15617" max="15618" width="0.85546875" style="364" customWidth="1"/>
    <col min="15619" max="15619" width="32.140625" style="364" customWidth="1"/>
    <col min="15620" max="15620" width="4.85546875" style="364" customWidth="1"/>
    <col min="15621" max="15624" width="4" style="364" customWidth="1"/>
    <col min="15625" max="15625" width="4.85546875" style="364" customWidth="1"/>
    <col min="15626" max="15630" width="4" style="364" customWidth="1"/>
    <col min="15631" max="15631" width="4.7109375" style="364" customWidth="1"/>
    <col min="15632" max="15632" width="4" style="364" customWidth="1"/>
    <col min="15633" max="15633" width="4.140625" style="364" customWidth="1"/>
    <col min="15634" max="15635" width="4" style="364" customWidth="1"/>
    <col min="15636" max="15636" width="4.7109375" style="364" customWidth="1"/>
    <col min="15637" max="15637" width="0.85546875" style="364" customWidth="1"/>
    <col min="15638" max="15638" width="1.85546875" style="364" customWidth="1"/>
    <col min="15639" max="15639" width="12.28515625" style="364" customWidth="1"/>
    <col min="15640" max="15640" width="9.7109375" style="364" customWidth="1"/>
    <col min="15641" max="15641" width="4.140625" style="364" customWidth="1"/>
    <col min="15642" max="15642" width="11.42578125" style="364" customWidth="1"/>
    <col min="15643" max="15643" width="11.5703125" style="364" customWidth="1"/>
    <col min="15644" max="15644" width="11.42578125" style="364" customWidth="1"/>
    <col min="15645" max="15872" width="9.140625" style="364"/>
    <col min="15873" max="15874" width="0.85546875" style="364" customWidth="1"/>
    <col min="15875" max="15875" width="32.140625" style="364" customWidth="1"/>
    <col min="15876" max="15876" width="4.85546875" style="364" customWidth="1"/>
    <col min="15877" max="15880" width="4" style="364" customWidth="1"/>
    <col min="15881" max="15881" width="4.85546875" style="364" customWidth="1"/>
    <col min="15882" max="15886" width="4" style="364" customWidth="1"/>
    <col min="15887" max="15887" width="4.7109375" style="364" customWidth="1"/>
    <col min="15888" max="15888" width="4" style="364" customWidth="1"/>
    <col min="15889" max="15889" width="4.140625" style="364" customWidth="1"/>
    <col min="15890" max="15891" width="4" style="364" customWidth="1"/>
    <col min="15892" max="15892" width="4.7109375" style="364" customWidth="1"/>
    <col min="15893" max="15893" width="0.85546875" style="364" customWidth="1"/>
    <col min="15894" max="15894" width="1.85546875" style="364" customWidth="1"/>
    <col min="15895" max="15895" width="12.28515625" style="364" customWidth="1"/>
    <col min="15896" max="15896" width="9.7109375" style="364" customWidth="1"/>
    <col min="15897" max="15897" width="4.140625" style="364" customWidth="1"/>
    <col min="15898" max="15898" width="11.42578125" style="364" customWidth="1"/>
    <col min="15899" max="15899" width="11.5703125" style="364" customWidth="1"/>
    <col min="15900" max="15900" width="11.42578125" style="364" customWidth="1"/>
    <col min="15901" max="16128" width="9.140625" style="364"/>
    <col min="16129" max="16130" width="0.85546875" style="364" customWidth="1"/>
    <col min="16131" max="16131" width="32.140625" style="364" customWidth="1"/>
    <col min="16132" max="16132" width="4.85546875" style="364" customWidth="1"/>
    <col min="16133" max="16136" width="4" style="364" customWidth="1"/>
    <col min="16137" max="16137" width="4.85546875" style="364" customWidth="1"/>
    <col min="16138" max="16142" width="4" style="364" customWidth="1"/>
    <col min="16143" max="16143" width="4.7109375" style="364" customWidth="1"/>
    <col min="16144" max="16144" width="4" style="364" customWidth="1"/>
    <col min="16145" max="16145" width="4.140625" style="364" customWidth="1"/>
    <col min="16146" max="16147" width="4" style="364" customWidth="1"/>
    <col min="16148" max="16148" width="4.7109375" style="364" customWidth="1"/>
    <col min="16149" max="16149" width="0.85546875" style="364" customWidth="1"/>
    <col min="16150" max="16150" width="1.85546875" style="364" customWidth="1"/>
    <col min="16151" max="16151" width="12.28515625" style="364" customWidth="1"/>
    <col min="16152" max="16152" width="9.7109375" style="364" customWidth="1"/>
    <col min="16153" max="16153" width="4.140625" style="364" customWidth="1"/>
    <col min="16154" max="16154" width="11.42578125" style="364" customWidth="1"/>
    <col min="16155" max="16155" width="11.5703125" style="364" customWidth="1"/>
    <col min="16156" max="16156" width="11.42578125" style="364" customWidth="1"/>
    <col min="16157" max="16384" width="9.140625" style="364"/>
  </cols>
  <sheetData>
    <row r="1" spans="2:21" ht="6" customHeight="1" x14ac:dyDescent="0.2"/>
    <row r="2" spans="2:21" ht="6" customHeight="1" x14ac:dyDescent="0.2">
      <c r="B2" s="365"/>
      <c r="C2" s="366"/>
      <c r="D2" s="367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2:21" ht="83.25" customHeight="1" x14ac:dyDescent="0.2">
      <c r="B3" s="365"/>
      <c r="C3" s="366"/>
      <c r="D3" s="366"/>
      <c r="E3" s="366"/>
      <c r="F3" s="366"/>
      <c r="G3" s="366"/>
      <c r="H3" s="366"/>
      <c r="I3" s="365"/>
      <c r="J3" s="365"/>
      <c r="K3" s="368" t="s">
        <v>380</v>
      </c>
      <c r="L3" s="368"/>
      <c r="M3" s="368"/>
      <c r="N3" s="368"/>
      <c r="O3" s="368"/>
      <c r="P3" s="368"/>
      <c r="Q3" s="368"/>
      <c r="R3" s="368"/>
      <c r="S3" s="368"/>
      <c r="T3" s="368"/>
      <c r="U3" s="365"/>
    </row>
    <row r="4" spans="2:21" ht="29.25" customHeight="1" x14ac:dyDescent="0.2">
      <c r="B4" s="365"/>
      <c r="C4" s="369" t="s">
        <v>381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5"/>
    </row>
    <row r="5" spans="2:21" x14ac:dyDescent="0.2">
      <c r="B5" s="365"/>
      <c r="C5" s="366"/>
      <c r="D5" s="370" t="s">
        <v>336</v>
      </c>
      <c r="E5" s="371" t="s">
        <v>337</v>
      </c>
      <c r="F5" s="371"/>
      <c r="G5" s="372" t="s">
        <v>338</v>
      </c>
      <c r="H5" s="373" t="s">
        <v>339</v>
      </c>
      <c r="I5" s="373"/>
      <c r="J5" s="374">
        <v>43830</v>
      </c>
      <c r="K5" s="374"/>
      <c r="L5" s="374"/>
      <c r="M5" s="374"/>
      <c r="N5" s="374"/>
      <c r="O5" s="366"/>
      <c r="P5" s="375"/>
      <c r="Q5" s="375"/>
      <c r="R5" s="375"/>
      <c r="S5" s="375"/>
      <c r="T5" s="365"/>
      <c r="U5" s="365"/>
    </row>
    <row r="6" spans="2:21" ht="9" customHeight="1" x14ac:dyDescent="0.2">
      <c r="B6" s="365"/>
      <c r="C6" s="376"/>
      <c r="D6" s="377"/>
      <c r="E6" s="377"/>
      <c r="F6" s="377"/>
      <c r="G6" s="377"/>
      <c r="H6" s="377"/>
      <c r="I6" s="377"/>
      <c r="J6" s="365"/>
      <c r="K6" s="365"/>
      <c r="L6" s="365"/>
      <c r="M6" s="378"/>
      <c r="N6" s="365"/>
      <c r="O6" s="365"/>
      <c r="P6" s="365"/>
      <c r="Q6" s="365"/>
      <c r="R6" s="365"/>
      <c r="S6" s="365"/>
      <c r="T6" s="365"/>
      <c r="U6" s="365"/>
    </row>
    <row r="7" spans="2:21" x14ac:dyDescent="0.2">
      <c r="B7" s="365"/>
      <c r="C7" s="379" t="s">
        <v>206</v>
      </c>
      <c r="D7" s="380"/>
      <c r="E7" s="381"/>
      <c r="F7" s="382" t="s">
        <v>195</v>
      </c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65"/>
    </row>
    <row r="8" spans="2:21" x14ac:dyDescent="0.2">
      <c r="B8" s="365"/>
      <c r="C8" s="379" t="s">
        <v>207</v>
      </c>
      <c r="D8" s="380"/>
      <c r="E8" s="381"/>
      <c r="F8" s="382">
        <v>190381679</v>
      </c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65"/>
    </row>
    <row r="9" spans="2:21" x14ac:dyDescent="0.2">
      <c r="B9" s="365"/>
      <c r="C9" s="379" t="s">
        <v>208</v>
      </c>
      <c r="D9" s="380"/>
      <c r="E9" s="381"/>
      <c r="F9" s="382">
        <v>66121</v>
      </c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65"/>
    </row>
    <row r="10" spans="2:21" x14ac:dyDescent="0.2">
      <c r="B10" s="365"/>
      <c r="C10" s="379" t="s">
        <v>209</v>
      </c>
      <c r="D10" s="380"/>
      <c r="E10" s="381"/>
      <c r="F10" s="382" t="s">
        <v>210</v>
      </c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65"/>
    </row>
    <row r="11" spans="2:21" x14ac:dyDescent="0.2">
      <c r="B11" s="365"/>
      <c r="C11" s="379" t="s">
        <v>211</v>
      </c>
      <c r="D11" s="380"/>
      <c r="E11" s="381"/>
      <c r="F11" s="382" t="s">
        <v>273</v>
      </c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65"/>
    </row>
    <row r="12" spans="2:21" x14ac:dyDescent="0.2">
      <c r="B12" s="365"/>
      <c r="C12" s="379" t="s">
        <v>85</v>
      </c>
      <c r="D12" s="380"/>
      <c r="E12" s="381"/>
      <c r="F12" s="382" t="s">
        <v>212</v>
      </c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65"/>
    </row>
    <row r="13" spans="2:21" x14ac:dyDescent="0.2">
      <c r="B13" s="365"/>
      <c r="C13" s="379" t="s">
        <v>213</v>
      </c>
      <c r="D13" s="380"/>
      <c r="E13" s="381"/>
      <c r="F13" s="382" t="s">
        <v>214</v>
      </c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65"/>
    </row>
    <row r="14" spans="2:21" ht="9" customHeight="1" x14ac:dyDescent="0.2"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</row>
    <row r="15" spans="2:21" ht="83.25" customHeight="1" x14ac:dyDescent="0.2">
      <c r="B15" s="365"/>
      <c r="C15" s="383" t="s">
        <v>340</v>
      </c>
      <c r="D15" s="383" t="s">
        <v>382</v>
      </c>
      <c r="E15" s="384" t="s">
        <v>383</v>
      </c>
      <c r="F15" s="384"/>
      <c r="G15" s="385" t="s">
        <v>384</v>
      </c>
      <c r="H15" s="385"/>
      <c r="I15" s="385" t="s">
        <v>385</v>
      </c>
      <c r="J15" s="385"/>
      <c r="K15" s="384" t="s">
        <v>386</v>
      </c>
      <c r="L15" s="384"/>
      <c r="M15" s="384" t="s">
        <v>387</v>
      </c>
      <c r="N15" s="384"/>
      <c r="O15" s="386" t="s">
        <v>388</v>
      </c>
      <c r="P15" s="387"/>
      <c r="Q15" s="384" t="s">
        <v>374</v>
      </c>
      <c r="R15" s="384"/>
      <c r="S15" s="384" t="s">
        <v>389</v>
      </c>
      <c r="T15" s="384"/>
      <c r="U15" s="365"/>
    </row>
    <row r="16" spans="2:21" x14ac:dyDescent="0.2">
      <c r="B16" s="365"/>
      <c r="C16" s="388">
        <v>1</v>
      </c>
      <c r="D16" s="388">
        <v>2</v>
      </c>
      <c r="E16" s="389">
        <v>3</v>
      </c>
      <c r="F16" s="389"/>
      <c r="G16" s="389">
        <v>4</v>
      </c>
      <c r="H16" s="389"/>
      <c r="I16" s="389">
        <v>5</v>
      </c>
      <c r="J16" s="389"/>
      <c r="K16" s="389">
        <v>6</v>
      </c>
      <c r="L16" s="389"/>
      <c r="M16" s="389">
        <v>7</v>
      </c>
      <c r="N16" s="389"/>
      <c r="O16" s="389">
        <v>8</v>
      </c>
      <c r="P16" s="389"/>
      <c r="Q16" s="389">
        <v>9</v>
      </c>
      <c r="R16" s="389"/>
      <c r="S16" s="389">
        <v>10</v>
      </c>
      <c r="T16" s="389"/>
      <c r="U16" s="365"/>
    </row>
    <row r="17" spans="2:29" ht="13.5" customHeight="1" x14ac:dyDescent="0.2">
      <c r="B17" s="365"/>
      <c r="C17" s="390" t="s">
        <v>390</v>
      </c>
      <c r="D17" s="391" t="s">
        <v>22</v>
      </c>
      <c r="E17" s="392">
        <v>162</v>
      </c>
      <c r="F17" s="393"/>
      <c r="G17" s="394">
        <v>0</v>
      </c>
      <c r="H17" s="395"/>
      <c r="I17" s="394">
        <v>0</v>
      </c>
      <c r="J17" s="395"/>
      <c r="K17" s="392">
        <v>0</v>
      </c>
      <c r="L17" s="393"/>
      <c r="M17" s="392">
        <v>0</v>
      </c>
      <c r="N17" s="393"/>
      <c r="O17" s="392">
        <v>111</v>
      </c>
      <c r="P17" s="393"/>
      <c r="Q17" s="392">
        <v>0</v>
      </c>
      <c r="R17" s="393"/>
      <c r="S17" s="396">
        <v>273</v>
      </c>
      <c r="T17" s="397"/>
      <c r="U17" s="365"/>
      <c r="W17" s="398" t="s">
        <v>391</v>
      </c>
      <c r="X17" s="399"/>
      <c r="Y17" s="400"/>
    </row>
    <row r="18" spans="2:29" ht="27" x14ac:dyDescent="0.2">
      <c r="B18" s="365"/>
      <c r="C18" s="401" t="s">
        <v>392</v>
      </c>
      <c r="D18" s="402" t="s">
        <v>86</v>
      </c>
      <c r="E18" s="403">
        <v>0</v>
      </c>
      <c r="F18" s="404"/>
      <c r="G18" s="403">
        <v>0</v>
      </c>
      <c r="H18" s="404"/>
      <c r="I18" s="403">
        <v>0</v>
      </c>
      <c r="J18" s="404"/>
      <c r="K18" s="403">
        <v>0</v>
      </c>
      <c r="L18" s="404"/>
      <c r="M18" s="403">
        <v>0</v>
      </c>
      <c r="N18" s="404"/>
      <c r="O18" s="403">
        <v>0</v>
      </c>
      <c r="P18" s="404"/>
      <c r="Q18" s="403">
        <v>0</v>
      </c>
      <c r="R18" s="404"/>
      <c r="S18" s="396">
        <v>0</v>
      </c>
      <c r="T18" s="397"/>
      <c r="U18" s="365"/>
      <c r="W18" s="405"/>
      <c r="X18" s="405"/>
    </row>
    <row r="19" spans="2:29" ht="27" x14ac:dyDescent="0.2">
      <c r="B19" s="365"/>
      <c r="C19" s="401" t="s">
        <v>393</v>
      </c>
      <c r="D19" s="402" t="s">
        <v>64</v>
      </c>
      <c r="E19" s="403">
        <v>0</v>
      </c>
      <c r="F19" s="404"/>
      <c r="G19" s="403">
        <v>0</v>
      </c>
      <c r="H19" s="404"/>
      <c r="I19" s="403">
        <v>0</v>
      </c>
      <c r="J19" s="404"/>
      <c r="K19" s="403">
        <v>0</v>
      </c>
      <c r="L19" s="404"/>
      <c r="M19" s="403">
        <v>0</v>
      </c>
      <c r="N19" s="404"/>
      <c r="O19" s="403">
        <v>0</v>
      </c>
      <c r="P19" s="404"/>
      <c r="Q19" s="403">
        <v>0</v>
      </c>
      <c r="R19" s="404"/>
      <c r="S19" s="396">
        <v>0</v>
      </c>
      <c r="T19" s="397"/>
      <c r="U19" s="365"/>
    </row>
    <row r="20" spans="2:29" ht="27" x14ac:dyDescent="0.2">
      <c r="B20" s="365"/>
      <c r="C20" s="401" t="s">
        <v>394</v>
      </c>
      <c r="D20" s="402" t="s">
        <v>47</v>
      </c>
      <c r="E20" s="406">
        <v>162</v>
      </c>
      <c r="F20" s="407"/>
      <c r="G20" s="408">
        <v>0</v>
      </c>
      <c r="H20" s="409"/>
      <c r="I20" s="408">
        <v>0</v>
      </c>
      <c r="J20" s="409"/>
      <c r="K20" s="406">
        <v>0</v>
      </c>
      <c r="L20" s="407"/>
      <c r="M20" s="406">
        <v>0</v>
      </c>
      <c r="N20" s="407"/>
      <c r="O20" s="406">
        <v>111</v>
      </c>
      <c r="P20" s="407"/>
      <c r="Q20" s="406">
        <v>0</v>
      </c>
      <c r="R20" s="407"/>
      <c r="S20" s="396">
        <v>273</v>
      </c>
      <c r="T20" s="397"/>
      <c r="U20" s="365"/>
      <c r="W20" s="410" t="s">
        <v>391</v>
      </c>
      <c r="X20" s="411"/>
      <c r="Y20" s="412"/>
    </row>
    <row r="21" spans="2:29" x14ac:dyDescent="0.2">
      <c r="B21" s="365"/>
      <c r="C21" s="390" t="s">
        <v>395</v>
      </c>
      <c r="D21" s="413"/>
      <c r="E21" s="396"/>
      <c r="F21" s="397"/>
      <c r="G21" s="396"/>
      <c r="H21" s="397"/>
      <c r="I21" s="396"/>
      <c r="J21" s="397"/>
      <c r="K21" s="396"/>
      <c r="L21" s="397"/>
      <c r="M21" s="396"/>
      <c r="N21" s="397"/>
      <c r="O21" s="396"/>
      <c r="P21" s="397"/>
      <c r="Q21" s="396"/>
      <c r="R21" s="414"/>
      <c r="S21" s="396"/>
      <c r="T21" s="397"/>
      <c r="U21" s="365"/>
    </row>
    <row r="22" spans="2:29" ht="27" customHeight="1" x14ac:dyDescent="0.2">
      <c r="B22" s="365"/>
      <c r="C22" s="415" t="s">
        <v>396</v>
      </c>
      <c r="D22" s="416" t="s">
        <v>56</v>
      </c>
      <c r="E22" s="417">
        <v>0</v>
      </c>
      <c r="F22" s="418"/>
      <c r="G22" s="417">
        <v>0</v>
      </c>
      <c r="H22" s="418"/>
      <c r="I22" s="417">
        <v>0</v>
      </c>
      <c r="J22" s="418"/>
      <c r="K22" s="417">
        <v>0</v>
      </c>
      <c r="L22" s="418"/>
      <c r="M22" s="417">
        <v>0</v>
      </c>
      <c r="N22" s="418"/>
      <c r="O22" s="417">
        <v>0</v>
      </c>
      <c r="P22" s="418"/>
      <c r="Q22" s="417">
        <v>0</v>
      </c>
      <c r="R22" s="418"/>
      <c r="S22" s="417">
        <v>0</v>
      </c>
      <c r="T22" s="418"/>
      <c r="U22" s="365"/>
    </row>
    <row r="23" spans="2:29" x14ac:dyDescent="0.2">
      <c r="B23" s="365"/>
      <c r="C23" s="390" t="s">
        <v>397</v>
      </c>
      <c r="D23" s="413"/>
      <c r="E23" s="396"/>
      <c r="F23" s="397"/>
      <c r="G23" s="396"/>
      <c r="H23" s="397"/>
      <c r="I23" s="396"/>
      <c r="J23" s="397"/>
      <c r="K23" s="396"/>
      <c r="L23" s="397"/>
      <c r="M23" s="396"/>
      <c r="N23" s="397"/>
      <c r="O23" s="396"/>
      <c r="P23" s="397"/>
      <c r="Q23" s="396"/>
      <c r="R23" s="397"/>
      <c r="S23" s="419"/>
      <c r="T23" s="420"/>
      <c r="U23" s="365"/>
    </row>
    <row r="24" spans="2:29" x14ac:dyDescent="0.2">
      <c r="B24" s="365"/>
      <c r="C24" s="415" t="s">
        <v>398</v>
      </c>
      <c r="D24" s="416" t="s">
        <v>57</v>
      </c>
      <c r="E24" s="421">
        <v>0</v>
      </c>
      <c r="F24" s="422"/>
      <c r="G24" s="421">
        <v>0</v>
      </c>
      <c r="H24" s="422"/>
      <c r="I24" s="421">
        <v>0</v>
      </c>
      <c r="J24" s="422"/>
      <c r="K24" s="421">
        <v>0</v>
      </c>
      <c r="L24" s="422"/>
      <c r="M24" s="421">
        <v>0</v>
      </c>
      <c r="N24" s="422"/>
      <c r="O24" s="421"/>
      <c r="P24" s="422"/>
      <c r="Q24" s="421">
        <v>0</v>
      </c>
      <c r="R24" s="422"/>
      <c r="S24" s="417">
        <v>0</v>
      </c>
      <c r="T24" s="418"/>
      <c r="U24" s="365"/>
    </row>
    <row r="25" spans="2:29" ht="15" x14ac:dyDescent="0.25">
      <c r="B25" s="365"/>
      <c r="C25" s="423" t="s">
        <v>399</v>
      </c>
      <c r="D25" s="402" t="s">
        <v>58</v>
      </c>
      <c r="E25" s="421">
        <v>0</v>
      </c>
      <c r="F25" s="422"/>
      <c r="G25" s="421">
        <v>0</v>
      </c>
      <c r="H25" s="422"/>
      <c r="I25" s="421">
        <v>0</v>
      </c>
      <c r="J25" s="422"/>
      <c r="K25" s="421">
        <v>0</v>
      </c>
      <c r="L25" s="422"/>
      <c r="M25" s="421">
        <v>0</v>
      </c>
      <c r="N25" s="422"/>
      <c r="O25" s="421">
        <v>0</v>
      </c>
      <c r="P25" s="422"/>
      <c r="Q25" s="421">
        <v>0</v>
      </c>
      <c r="R25" s="422"/>
      <c r="S25" s="396">
        <v>0</v>
      </c>
      <c r="T25" s="397"/>
      <c r="U25" s="365"/>
      <c r="W25" s="424"/>
      <c r="X25" s="425"/>
      <c r="Y25" s="424"/>
      <c r="Z25" s="425"/>
    </row>
    <row r="26" spans="2:29" ht="41.25" x14ac:dyDescent="0.25">
      <c r="B26" s="365"/>
      <c r="C26" s="423" t="s">
        <v>400</v>
      </c>
      <c r="D26" s="402" t="s">
        <v>59</v>
      </c>
      <c r="E26" s="403">
        <v>0</v>
      </c>
      <c r="F26" s="404"/>
      <c r="G26" s="403">
        <v>0</v>
      </c>
      <c r="H26" s="404"/>
      <c r="I26" s="403">
        <v>0</v>
      </c>
      <c r="J26" s="404"/>
      <c r="K26" s="403">
        <v>0</v>
      </c>
      <c r="L26" s="404"/>
      <c r="M26" s="403">
        <v>0</v>
      </c>
      <c r="N26" s="404"/>
      <c r="O26" s="403">
        <v>0</v>
      </c>
      <c r="P26" s="404"/>
      <c r="Q26" s="403">
        <v>0</v>
      </c>
      <c r="R26" s="404"/>
      <c r="S26" s="396">
        <v>0</v>
      </c>
      <c r="T26" s="397"/>
      <c r="U26" s="365"/>
      <c r="W26" s="424"/>
      <c r="X26" s="425"/>
      <c r="Y26" s="424"/>
      <c r="Z26" s="425"/>
    </row>
    <row r="27" spans="2:29" x14ac:dyDescent="0.2">
      <c r="B27" s="365"/>
      <c r="C27" s="423" t="s">
        <v>401</v>
      </c>
      <c r="D27" s="402" t="s">
        <v>60</v>
      </c>
      <c r="E27" s="403">
        <v>0</v>
      </c>
      <c r="F27" s="404"/>
      <c r="G27" s="403">
        <v>0</v>
      </c>
      <c r="H27" s="404"/>
      <c r="I27" s="403">
        <v>0</v>
      </c>
      <c r="J27" s="404"/>
      <c r="K27" s="403">
        <v>0</v>
      </c>
      <c r="L27" s="404"/>
      <c r="M27" s="403">
        <v>0</v>
      </c>
      <c r="N27" s="404"/>
      <c r="O27" s="403">
        <v>0</v>
      </c>
      <c r="P27" s="404"/>
      <c r="Q27" s="403">
        <v>0</v>
      </c>
      <c r="R27" s="404"/>
      <c r="S27" s="396">
        <v>0</v>
      </c>
      <c r="T27" s="397"/>
      <c r="U27" s="365"/>
    </row>
    <row r="28" spans="2:29" ht="27" x14ac:dyDescent="0.2">
      <c r="B28" s="365"/>
      <c r="C28" s="423" t="s">
        <v>402</v>
      </c>
      <c r="D28" s="402" t="s">
        <v>101</v>
      </c>
      <c r="E28" s="403">
        <v>0</v>
      </c>
      <c r="F28" s="404"/>
      <c r="G28" s="403">
        <v>0</v>
      </c>
      <c r="H28" s="404"/>
      <c r="I28" s="403">
        <v>0</v>
      </c>
      <c r="J28" s="404"/>
      <c r="K28" s="403">
        <v>0</v>
      </c>
      <c r="L28" s="404"/>
      <c r="M28" s="403">
        <v>0</v>
      </c>
      <c r="N28" s="404"/>
      <c r="O28" s="403">
        <v>0</v>
      </c>
      <c r="P28" s="404"/>
      <c r="Q28" s="403">
        <v>0</v>
      </c>
      <c r="R28" s="404"/>
      <c r="S28" s="396">
        <v>0</v>
      </c>
      <c r="T28" s="397"/>
      <c r="U28" s="365"/>
      <c r="W28" s="426"/>
      <c r="X28" s="426"/>
      <c r="Y28" s="426"/>
      <c r="Z28" s="426"/>
      <c r="AA28" s="426"/>
      <c r="AB28" s="426"/>
      <c r="AC28" s="426"/>
    </row>
    <row r="29" spans="2:29" ht="27" x14ac:dyDescent="0.2">
      <c r="B29" s="365"/>
      <c r="C29" s="423" t="s">
        <v>403</v>
      </c>
      <c r="D29" s="402" t="s">
        <v>102</v>
      </c>
      <c r="E29" s="403">
        <v>0</v>
      </c>
      <c r="F29" s="404"/>
      <c r="G29" s="403">
        <v>0</v>
      </c>
      <c r="H29" s="404"/>
      <c r="I29" s="403">
        <v>0</v>
      </c>
      <c r="J29" s="404"/>
      <c r="K29" s="403">
        <v>0</v>
      </c>
      <c r="L29" s="404"/>
      <c r="M29" s="403">
        <v>0</v>
      </c>
      <c r="N29" s="404"/>
      <c r="O29" s="403">
        <v>0</v>
      </c>
      <c r="P29" s="404"/>
      <c r="Q29" s="403">
        <v>0</v>
      </c>
      <c r="R29" s="404"/>
      <c r="S29" s="396">
        <v>0</v>
      </c>
      <c r="T29" s="397"/>
      <c r="U29" s="365"/>
      <c r="W29" s="426"/>
      <c r="X29" s="426"/>
      <c r="Y29" s="426"/>
      <c r="Z29" s="426"/>
      <c r="AA29" s="426"/>
      <c r="AB29" s="426"/>
      <c r="AC29" s="426"/>
    </row>
    <row r="30" spans="2:29" x14ac:dyDescent="0.2">
      <c r="B30" s="365"/>
      <c r="C30" s="423" t="s">
        <v>404</v>
      </c>
      <c r="D30" s="402" t="s">
        <v>103</v>
      </c>
      <c r="E30" s="403">
        <v>0</v>
      </c>
      <c r="F30" s="404"/>
      <c r="G30" s="403">
        <v>0</v>
      </c>
      <c r="H30" s="404"/>
      <c r="I30" s="403">
        <v>0</v>
      </c>
      <c r="J30" s="404"/>
      <c r="K30" s="403">
        <v>0</v>
      </c>
      <c r="L30" s="404"/>
      <c r="M30" s="403">
        <v>0</v>
      </c>
      <c r="N30" s="404"/>
      <c r="O30" s="403">
        <v>0</v>
      </c>
      <c r="P30" s="404"/>
      <c r="Q30" s="403">
        <v>0</v>
      </c>
      <c r="R30" s="404"/>
      <c r="S30" s="396">
        <v>0</v>
      </c>
      <c r="T30" s="397"/>
      <c r="U30" s="365"/>
      <c r="W30" s="426"/>
      <c r="X30" s="426"/>
      <c r="Y30" s="426"/>
      <c r="Z30" s="426"/>
      <c r="AA30" s="426"/>
      <c r="AB30" s="426"/>
      <c r="AC30" s="426"/>
    </row>
    <row r="31" spans="2:29" ht="15" customHeight="1" x14ac:dyDescent="0.2">
      <c r="B31" s="365"/>
      <c r="C31" s="423" t="s">
        <v>405</v>
      </c>
      <c r="D31" s="402" t="s">
        <v>104</v>
      </c>
      <c r="E31" s="403">
        <v>0</v>
      </c>
      <c r="F31" s="404"/>
      <c r="G31" s="403">
        <v>0</v>
      </c>
      <c r="H31" s="404"/>
      <c r="I31" s="403">
        <v>0</v>
      </c>
      <c r="J31" s="404"/>
      <c r="K31" s="403">
        <v>0</v>
      </c>
      <c r="L31" s="404"/>
      <c r="M31" s="403">
        <v>0</v>
      </c>
      <c r="N31" s="404"/>
      <c r="O31" s="403">
        <v>0</v>
      </c>
      <c r="P31" s="404"/>
      <c r="Q31" s="403">
        <v>0</v>
      </c>
      <c r="R31" s="404"/>
      <c r="S31" s="396">
        <v>0</v>
      </c>
      <c r="T31" s="397"/>
      <c r="U31" s="365"/>
      <c r="W31" s="427" t="str">
        <f>IF(SUM(X36:X37)=SUM(Z36:Z37)," ","ВНИМАНИЕ: проверять правильность выполнения условий необходимо только после полного заполнения формы.")</f>
        <v xml:space="preserve"> </v>
      </c>
      <c r="X31" s="427"/>
      <c r="Y31" s="427"/>
      <c r="Z31" s="427"/>
      <c r="AA31" s="427"/>
      <c r="AB31" s="427"/>
      <c r="AC31" s="427"/>
    </row>
    <row r="32" spans="2:29" x14ac:dyDescent="0.2">
      <c r="B32" s="365"/>
      <c r="C32" s="423" t="s">
        <v>405</v>
      </c>
      <c r="D32" s="402" t="s">
        <v>406</v>
      </c>
      <c r="E32" s="403">
        <v>0</v>
      </c>
      <c r="F32" s="404"/>
      <c r="G32" s="403">
        <v>0</v>
      </c>
      <c r="H32" s="404"/>
      <c r="I32" s="403">
        <v>0</v>
      </c>
      <c r="J32" s="404"/>
      <c r="K32" s="403">
        <v>0</v>
      </c>
      <c r="L32" s="404"/>
      <c r="M32" s="403">
        <v>0</v>
      </c>
      <c r="N32" s="404"/>
      <c r="O32" s="403">
        <v>0</v>
      </c>
      <c r="P32" s="404"/>
      <c r="Q32" s="403">
        <v>0</v>
      </c>
      <c r="R32" s="404"/>
      <c r="S32" s="396">
        <v>0</v>
      </c>
      <c r="T32" s="397"/>
      <c r="U32" s="365"/>
      <c r="W32" s="427"/>
      <c r="X32" s="427"/>
      <c r="Y32" s="427"/>
      <c r="Z32" s="427"/>
      <c r="AA32" s="427"/>
      <c r="AB32" s="427"/>
      <c r="AC32" s="427"/>
    </row>
    <row r="33" spans="2:30" ht="27" x14ac:dyDescent="0.2">
      <c r="B33" s="365"/>
      <c r="C33" s="401" t="s">
        <v>407</v>
      </c>
      <c r="D33" s="402" t="s">
        <v>100</v>
      </c>
      <c r="E33" s="408">
        <v>0</v>
      </c>
      <c r="F33" s="409"/>
      <c r="G33" s="408">
        <v>0</v>
      </c>
      <c r="H33" s="409"/>
      <c r="I33" s="408">
        <v>0</v>
      </c>
      <c r="J33" s="409"/>
      <c r="K33" s="408">
        <v>0</v>
      </c>
      <c r="L33" s="409"/>
      <c r="M33" s="408">
        <v>0</v>
      </c>
      <c r="N33" s="409"/>
      <c r="O33" s="408">
        <v>0</v>
      </c>
      <c r="P33" s="409"/>
      <c r="Q33" s="408">
        <v>0</v>
      </c>
      <c r="R33" s="409"/>
      <c r="S33" s="428">
        <v>0</v>
      </c>
      <c r="T33" s="429"/>
      <c r="U33" s="365"/>
      <c r="W33" s="430" t="str">
        <f>IF(SUM(X36:X37)=SUM(Z36:Z37)," ","Если ячейки окрасились в желтый цвет, это означает, что данные Отчета об изменении капитала не равны данным Отчета о прибылях и убытках.")</f>
        <v xml:space="preserve"> </v>
      </c>
      <c r="X33" s="430"/>
      <c r="Y33" s="430"/>
      <c r="Z33" s="430"/>
      <c r="AA33" s="430"/>
      <c r="AB33" s="430"/>
      <c r="AC33" s="430"/>
    </row>
    <row r="34" spans="2:30" x14ac:dyDescent="0.2">
      <c r="B34" s="365"/>
      <c r="C34" s="390" t="s">
        <v>397</v>
      </c>
      <c r="D34" s="391"/>
      <c r="E34" s="428"/>
      <c r="F34" s="429"/>
      <c r="G34" s="428"/>
      <c r="H34" s="429"/>
      <c r="I34" s="428"/>
      <c r="J34" s="429"/>
      <c r="K34" s="428"/>
      <c r="L34" s="429"/>
      <c r="M34" s="428"/>
      <c r="N34" s="429"/>
      <c r="O34" s="428"/>
      <c r="P34" s="429"/>
      <c r="Q34" s="428"/>
      <c r="R34" s="429"/>
      <c r="S34" s="428"/>
      <c r="T34" s="429"/>
      <c r="U34" s="365"/>
      <c r="W34" s="430"/>
      <c r="X34" s="430"/>
      <c r="Y34" s="430"/>
      <c r="Z34" s="430"/>
      <c r="AA34" s="430"/>
      <c r="AB34" s="430"/>
      <c r="AC34" s="430"/>
    </row>
    <row r="35" spans="2:30" x14ac:dyDescent="0.2">
      <c r="B35" s="365"/>
      <c r="C35" s="415" t="s">
        <v>408</v>
      </c>
      <c r="D35" s="431" t="s">
        <v>91</v>
      </c>
      <c r="E35" s="432">
        <v>0</v>
      </c>
      <c r="F35" s="433"/>
      <c r="G35" s="432">
        <v>0</v>
      </c>
      <c r="H35" s="433"/>
      <c r="I35" s="432">
        <v>0</v>
      </c>
      <c r="J35" s="433"/>
      <c r="K35" s="432">
        <v>0</v>
      </c>
      <c r="L35" s="433"/>
      <c r="M35" s="432">
        <v>0</v>
      </c>
      <c r="N35" s="433"/>
      <c r="O35" s="432">
        <v>0</v>
      </c>
      <c r="P35" s="433"/>
      <c r="Q35" s="432">
        <v>0</v>
      </c>
      <c r="R35" s="433"/>
      <c r="S35" s="434">
        <v>0</v>
      </c>
      <c r="T35" s="435"/>
      <c r="U35" s="365"/>
      <c r="W35" s="430"/>
      <c r="X35" s="430"/>
      <c r="Y35" s="430"/>
      <c r="Z35" s="430"/>
      <c r="AA35" s="430"/>
      <c r="AB35" s="430"/>
      <c r="AC35" s="430"/>
    </row>
    <row r="36" spans="2:30" x14ac:dyDescent="0.2">
      <c r="B36" s="365"/>
      <c r="C36" s="423" t="s">
        <v>399</v>
      </c>
      <c r="D36" s="402" t="s">
        <v>92</v>
      </c>
      <c r="E36" s="436">
        <v>0</v>
      </c>
      <c r="F36" s="437"/>
      <c r="G36" s="436">
        <v>0</v>
      </c>
      <c r="H36" s="437"/>
      <c r="I36" s="436">
        <v>0</v>
      </c>
      <c r="J36" s="437"/>
      <c r="K36" s="436">
        <v>0</v>
      </c>
      <c r="L36" s="437"/>
      <c r="M36" s="436">
        <v>0</v>
      </c>
      <c r="N36" s="437"/>
      <c r="O36" s="436">
        <v>0</v>
      </c>
      <c r="P36" s="437"/>
      <c r="Q36" s="436">
        <v>0</v>
      </c>
      <c r="R36" s="437"/>
      <c r="S36" s="428">
        <v>0</v>
      </c>
      <c r="T36" s="429"/>
      <c r="U36" s="365"/>
      <c r="W36" s="438" t="s">
        <v>409</v>
      </c>
      <c r="X36" s="438">
        <f>'[1]прил 2'!O55</f>
        <v>0</v>
      </c>
      <c r="Y36" s="438" t="s">
        <v>410</v>
      </c>
      <c r="Z36" s="439">
        <f>M25-M36</f>
        <v>0</v>
      </c>
      <c r="AA36" s="438" t="s">
        <v>411</v>
      </c>
      <c r="AB36" s="438"/>
      <c r="AC36" s="426"/>
    </row>
    <row r="37" spans="2:30" ht="40.5" x14ac:dyDescent="0.2">
      <c r="B37" s="365"/>
      <c r="C37" s="423" t="s">
        <v>412</v>
      </c>
      <c r="D37" s="402" t="s">
        <v>93</v>
      </c>
      <c r="E37" s="436">
        <v>0</v>
      </c>
      <c r="F37" s="437"/>
      <c r="G37" s="436">
        <v>0</v>
      </c>
      <c r="H37" s="437"/>
      <c r="I37" s="436">
        <v>0</v>
      </c>
      <c r="J37" s="437"/>
      <c r="K37" s="436">
        <v>0</v>
      </c>
      <c r="L37" s="437"/>
      <c r="M37" s="436">
        <v>0</v>
      </c>
      <c r="N37" s="437"/>
      <c r="O37" s="436">
        <v>0</v>
      </c>
      <c r="P37" s="437"/>
      <c r="Q37" s="436">
        <v>0</v>
      </c>
      <c r="R37" s="437"/>
      <c r="S37" s="428">
        <v>0</v>
      </c>
      <c r="T37" s="429"/>
      <c r="U37" s="365"/>
      <c r="W37" s="438" t="s">
        <v>413</v>
      </c>
      <c r="X37" s="438">
        <f>'[1]прил 2'!O56</f>
        <v>0</v>
      </c>
      <c r="Y37" s="438" t="s">
        <v>410</v>
      </c>
      <c r="Z37" s="439">
        <f>S26-S37</f>
        <v>0</v>
      </c>
      <c r="AA37" s="438" t="s">
        <v>414</v>
      </c>
      <c r="AB37" s="438"/>
      <c r="AC37" s="426"/>
    </row>
    <row r="38" spans="2:30" ht="27" x14ac:dyDescent="0.2">
      <c r="B38" s="365"/>
      <c r="C38" s="423" t="s">
        <v>415</v>
      </c>
      <c r="D38" s="402" t="s">
        <v>94</v>
      </c>
      <c r="E38" s="436">
        <v>0</v>
      </c>
      <c r="F38" s="437"/>
      <c r="G38" s="436">
        <v>0</v>
      </c>
      <c r="H38" s="437"/>
      <c r="I38" s="436">
        <v>0</v>
      </c>
      <c r="J38" s="437"/>
      <c r="K38" s="436">
        <v>0</v>
      </c>
      <c r="L38" s="437"/>
      <c r="M38" s="436">
        <v>0</v>
      </c>
      <c r="N38" s="437"/>
      <c r="O38" s="436">
        <v>0</v>
      </c>
      <c r="P38" s="437"/>
      <c r="Q38" s="436">
        <v>0</v>
      </c>
      <c r="R38" s="437"/>
      <c r="S38" s="428">
        <v>0</v>
      </c>
      <c r="T38" s="429"/>
      <c r="U38" s="365"/>
      <c r="W38" s="426"/>
      <c r="X38" s="426"/>
      <c r="Y38" s="426"/>
      <c r="Z38" s="426"/>
      <c r="AA38" s="426"/>
      <c r="AB38" s="426"/>
      <c r="AC38" s="426"/>
    </row>
    <row r="39" spans="2:30" ht="27" x14ac:dyDescent="0.2">
      <c r="B39" s="365"/>
      <c r="C39" s="423" t="s">
        <v>416</v>
      </c>
      <c r="D39" s="402" t="s">
        <v>95</v>
      </c>
      <c r="E39" s="436">
        <v>0</v>
      </c>
      <c r="F39" s="437"/>
      <c r="G39" s="436">
        <v>0</v>
      </c>
      <c r="H39" s="437"/>
      <c r="I39" s="436">
        <v>0</v>
      </c>
      <c r="J39" s="437"/>
      <c r="K39" s="436">
        <v>0</v>
      </c>
      <c r="L39" s="437"/>
      <c r="M39" s="436">
        <v>0</v>
      </c>
      <c r="N39" s="437"/>
      <c r="O39" s="436">
        <v>0</v>
      </c>
      <c r="P39" s="437"/>
      <c r="Q39" s="436">
        <v>0</v>
      </c>
      <c r="R39" s="437"/>
      <c r="S39" s="428">
        <v>0</v>
      </c>
      <c r="T39" s="429"/>
      <c r="U39" s="365"/>
      <c r="W39" s="426"/>
      <c r="X39" s="426"/>
      <c r="Y39" s="426"/>
      <c r="Z39" s="426"/>
      <c r="AA39" s="426"/>
      <c r="AB39" s="426"/>
      <c r="AC39" s="426"/>
    </row>
    <row r="40" spans="2:30" ht="40.5" x14ac:dyDescent="0.2">
      <c r="B40" s="365"/>
      <c r="C40" s="423" t="s">
        <v>417</v>
      </c>
      <c r="D40" s="402" t="s">
        <v>418</v>
      </c>
      <c r="E40" s="436">
        <v>0</v>
      </c>
      <c r="F40" s="437"/>
      <c r="G40" s="436">
        <v>0</v>
      </c>
      <c r="H40" s="437"/>
      <c r="I40" s="436">
        <v>0</v>
      </c>
      <c r="J40" s="437"/>
      <c r="K40" s="436">
        <v>0</v>
      </c>
      <c r="L40" s="437"/>
      <c r="M40" s="436">
        <v>0</v>
      </c>
      <c r="N40" s="437"/>
      <c r="O40" s="436">
        <v>0</v>
      </c>
      <c r="P40" s="437"/>
      <c r="Q40" s="436">
        <v>0</v>
      </c>
      <c r="R40" s="437"/>
      <c r="S40" s="428">
        <v>0</v>
      </c>
      <c r="T40" s="429"/>
      <c r="U40" s="365"/>
      <c r="W40" s="426"/>
      <c r="X40" s="426"/>
      <c r="Y40" s="426"/>
      <c r="Z40" s="426"/>
      <c r="AA40" s="426"/>
      <c r="AB40" s="426"/>
      <c r="AC40" s="426"/>
    </row>
    <row r="41" spans="2:30" x14ac:dyDescent="0.2">
      <c r="B41" s="365"/>
      <c r="C41" s="423" t="s">
        <v>404</v>
      </c>
      <c r="D41" s="402" t="s">
        <v>419</v>
      </c>
      <c r="E41" s="436">
        <v>0</v>
      </c>
      <c r="F41" s="437"/>
      <c r="G41" s="436">
        <v>0</v>
      </c>
      <c r="H41" s="437"/>
      <c r="I41" s="436">
        <v>0</v>
      </c>
      <c r="J41" s="437"/>
      <c r="K41" s="436">
        <v>0</v>
      </c>
      <c r="L41" s="437"/>
      <c r="M41" s="436">
        <v>0</v>
      </c>
      <c r="N41" s="437"/>
      <c r="O41" s="436">
        <v>0</v>
      </c>
      <c r="P41" s="437"/>
      <c r="Q41" s="436">
        <v>0</v>
      </c>
      <c r="R41" s="437"/>
      <c r="S41" s="428">
        <v>0</v>
      </c>
      <c r="T41" s="429"/>
      <c r="U41" s="365"/>
      <c r="W41" s="426"/>
      <c r="X41" s="426"/>
      <c r="Y41" s="426"/>
      <c r="Z41" s="426"/>
      <c r="AA41" s="426"/>
      <c r="AB41" s="426"/>
      <c r="AC41" s="426"/>
    </row>
    <row r="42" spans="2:30" x14ac:dyDescent="0.2">
      <c r="B42" s="365"/>
      <c r="C42" s="423" t="s">
        <v>405</v>
      </c>
      <c r="D42" s="402" t="s">
        <v>420</v>
      </c>
      <c r="E42" s="436">
        <v>0</v>
      </c>
      <c r="F42" s="437"/>
      <c r="G42" s="436">
        <v>0</v>
      </c>
      <c r="H42" s="437"/>
      <c r="I42" s="436">
        <v>0</v>
      </c>
      <c r="J42" s="437"/>
      <c r="K42" s="436">
        <v>0</v>
      </c>
      <c r="L42" s="437"/>
      <c r="M42" s="436">
        <v>0</v>
      </c>
      <c r="N42" s="437"/>
      <c r="O42" s="436">
        <v>0</v>
      </c>
      <c r="P42" s="437"/>
      <c r="Q42" s="436">
        <v>0</v>
      </c>
      <c r="R42" s="437"/>
      <c r="S42" s="428">
        <v>0</v>
      </c>
      <c r="T42" s="429"/>
      <c r="U42" s="365"/>
      <c r="W42" s="427" t="str">
        <f>IF(SUM(AD47:AD54)=SUM(E51:P51)," ","ВНИМАНИЕ: проверять правильность выполнения условий необходимо только после полного заполнения формы.")</f>
        <v xml:space="preserve"> </v>
      </c>
      <c r="X42" s="427"/>
      <c r="Y42" s="427"/>
      <c r="Z42" s="427"/>
      <c r="AA42" s="427"/>
      <c r="AB42" s="427"/>
      <c r="AC42" s="426"/>
    </row>
    <row r="43" spans="2:30" x14ac:dyDescent="0.2">
      <c r="B43" s="365"/>
      <c r="C43" s="423" t="s">
        <v>405</v>
      </c>
      <c r="D43" s="402" t="s">
        <v>421</v>
      </c>
      <c r="E43" s="436">
        <v>0</v>
      </c>
      <c r="F43" s="437"/>
      <c r="G43" s="436">
        <v>0</v>
      </c>
      <c r="H43" s="437"/>
      <c r="I43" s="436">
        <v>0</v>
      </c>
      <c r="J43" s="437"/>
      <c r="K43" s="436">
        <v>0</v>
      </c>
      <c r="L43" s="437"/>
      <c r="M43" s="436">
        <v>0</v>
      </c>
      <c r="N43" s="437"/>
      <c r="O43" s="436">
        <v>0</v>
      </c>
      <c r="P43" s="437"/>
      <c r="Q43" s="436">
        <v>0</v>
      </c>
      <c r="R43" s="437"/>
      <c r="S43" s="408">
        <v>0</v>
      </c>
      <c r="T43" s="409"/>
      <c r="U43" s="365"/>
      <c r="W43" s="427"/>
      <c r="X43" s="427"/>
      <c r="Y43" s="427"/>
      <c r="Z43" s="427"/>
      <c r="AA43" s="427"/>
      <c r="AB43" s="427"/>
      <c r="AC43" s="426"/>
    </row>
    <row r="44" spans="2:30" ht="13.5" customHeight="1" x14ac:dyDescent="0.2">
      <c r="B44" s="365"/>
      <c r="C44" s="401" t="s">
        <v>422</v>
      </c>
      <c r="D44" s="402" t="s">
        <v>349</v>
      </c>
      <c r="E44" s="403">
        <v>0</v>
      </c>
      <c r="F44" s="404"/>
      <c r="G44" s="403">
        <v>0</v>
      </c>
      <c r="H44" s="404"/>
      <c r="I44" s="403">
        <v>0</v>
      </c>
      <c r="J44" s="404"/>
      <c r="K44" s="403">
        <v>0</v>
      </c>
      <c r="L44" s="404"/>
      <c r="M44" s="403">
        <v>0</v>
      </c>
      <c r="N44" s="404"/>
      <c r="O44" s="403">
        <v>0</v>
      </c>
      <c r="P44" s="404"/>
      <c r="Q44" s="403">
        <v>0</v>
      </c>
      <c r="R44" s="404"/>
      <c r="S44" s="396">
        <v>0</v>
      </c>
      <c r="T44" s="397"/>
      <c r="U44" s="365"/>
      <c r="W44" s="430" t="str">
        <f>IF(SUM(AD47:AD54)=SUM(E51:P51)," ","Если ячейки окрасились в желтый цвет, это означает, что данные Отчета об изменении капитала не равны данным Бухгалтерского баланса.")</f>
        <v xml:space="preserve"> </v>
      </c>
      <c r="X44" s="430"/>
      <c r="Y44" s="430"/>
      <c r="Z44" s="430"/>
      <c r="AA44" s="430"/>
      <c r="AB44" s="430"/>
      <c r="AC44" s="426"/>
    </row>
    <row r="45" spans="2:30" x14ac:dyDescent="0.2">
      <c r="B45" s="365"/>
      <c r="C45" s="401" t="s">
        <v>423</v>
      </c>
      <c r="D45" s="402" t="s">
        <v>139</v>
      </c>
      <c r="E45" s="403">
        <v>0</v>
      </c>
      <c r="F45" s="404"/>
      <c r="G45" s="403">
        <v>0</v>
      </c>
      <c r="H45" s="404"/>
      <c r="I45" s="403">
        <v>0</v>
      </c>
      <c r="J45" s="404"/>
      <c r="K45" s="403">
        <v>0</v>
      </c>
      <c r="L45" s="404"/>
      <c r="M45" s="403">
        <v>0</v>
      </c>
      <c r="N45" s="404"/>
      <c r="O45" s="403">
        <v>0</v>
      </c>
      <c r="P45" s="404"/>
      <c r="Q45" s="403">
        <v>0</v>
      </c>
      <c r="R45" s="404"/>
      <c r="S45" s="396">
        <v>0</v>
      </c>
      <c r="T45" s="397"/>
      <c r="U45" s="365"/>
      <c r="W45" s="430"/>
      <c r="X45" s="430"/>
      <c r="Y45" s="430"/>
      <c r="Z45" s="430"/>
      <c r="AA45" s="430"/>
      <c r="AB45" s="430"/>
      <c r="AC45" s="426"/>
    </row>
    <row r="46" spans="2:30" x14ac:dyDescent="0.2">
      <c r="B46" s="365"/>
      <c r="C46" s="401" t="s">
        <v>424</v>
      </c>
      <c r="D46" s="402" t="s">
        <v>352</v>
      </c>
      <c r="E46" s="403">
        <v>0</v>
      </c>
      <c r="F46" s="404"/>
      <c r="G46" s="403">
        <v>0</v>
      </c>
      <c r="H46" s="404"/>
      <c r="I46" s="403">
        <v>0</v>
      </c>
      <c r="J46" s="404"/>
      <c r="K46" s="403">
        <v>0</v>
      </c>
      <c r="L46" s="404"/>
      <c r="M46" s="403">
        <v>0</v>
      </c>
      <c r="N46" s="404"/>
      <c r="O46" s="403">
        <v>0</v>
      </c>
      <c r="P46" s="404"/>
      <c r="Q46" s="403">
        <v>0</v>
      </c>
      <c r="R46" s="404"/>
      <c r="S46" s="396">
        <v>0</v>
      </c>
      <c r="T46" s="397"/>
      <c r="U46" s="365"/>
      <c r="W46" s="430"/>
      <c r="X46" s="430"/>
      <c r="Y46" s="430"/>
      <c r="Z46" s="430"/>
      <c r="AA46" s="430"/>
      <c r="AB46" s="430"/>
      <c r="AC46" s="426"/>
    </row>
    <row r="47" spans="2:30" x14ac:dyDescent="0.2">
      <c r="B47" s="365"/>
      <c r="C47" s="440" t="s">
        <v>425</v>
      </c>
      <c r="D47" s="391">
        <v>100</v>
      </c>
      <c r="E47" s="396">
        <v>162</v>
      </c>
      <c r="F47" s="397"/>
      <c r="G47" s="428">
        <v>0</v>
      </c>
      <c r="H47" s="429"/>
      <c r="I47" s="428">
        <v>0</v>
      </c>
      <c r="J47" s="429"/>
      <c r="K47" s="396">
        <v>0</v>
      </c>
      <c r="L47" s="397"/>
      <c r="M47" s="396">
        <v>0</v>
      </c>
      <c r="N47" s="397"/>
      <c r="O47" s="396">
        <v>111</v>
      </c>
      <c r="P47" s="397"/>
      <c r="Q47" s="396">
        <v>0</v>
      </c>
      <c r="R47" s="397"/>
      <c r="S47" s="396">
        <v>273</v>
      </c>
      <c r="T47" s="397"/>
      <c r="U47" s="365"/>
      <c r="W47" s="441" t="str">
        <f>IF(E51=AD47," ",IF(E51&lt;AD47,CONCATENATE("Данные стр.110-130 гр.3 превышают на ",AC47," данные в стр.140 гр.3. Необходимо проверить заполнение строк 110-130."),CONCATENATE("Данные стр.110-130 гр.3 меньше на ",AC47," данных в стр.140 гр.3. Необходимо проверить заполнение строк 110-130.")))</f>
        <v xml:space="preserve"> </v>
      </c>
      <c r="X47" s="441"/>
      <c r="Y47" s="441"/>
      <c r="Z47" s="441"/>
      <c r="AA47" s="441"/>
      <c r="AB47" s="441"/>
      <c r="AC47" s="439">
        <f>ABS(E51-AD47)</f>
        <v>0</v>
      </c>
      <c r="AD47" s="439">
        <f>E48+E49+E50</f>
        <v>162</v>
      </c>
    </row>
    <row r="48" spans="2:30" x14ac:dyDescent="0.2">
      <c r="B48" s="365"/>
      <c r="C48" s="442" t="s">
        <v>425</v>
      </c>
      <c r="D48" s="391">
        <v>110</v>
      </c>
      <c r="E48" s="392">
        <v>162</v>
      </c>
      <c r="F48" s="393"/>
      <c r="G48" s="394">
        <v>0</v>
      </c>
      <c r="H48" s="395"/>
      <c r="I48" s="394">
        <v>0</v>
      </c>
      <c r="J48" s="395"/>
      <c r="K48" s="392">
        <v>0</v>
      </c>
      <c r="L48" s="393"/>
      <c r="M48" s="392">
        <v>0</v>
      </c>
      <c r="N48" s="393"/>
      <c r="O48" s="403">
        <v>155</v>
      </c>
      <c r="P48" s="404"/>
      <c r="Q48" s="392">
        <v>0</v>
      </c>
      <c r="R48" s="393"/>
      <c r="S48" s="396">
        <v>317</v>
      </c>
      <c r="T48" s="397"/>
      <c r="U48" s="365"/>
      <c r="W48" s="441"/>
      <c r="X48" s="441"/>
      <c r="Y48" s="441"/>
      <c r="Z48" s="441"/>
      <c r="AA48" s="441"/>
      <c r="AB48" s="441"/>
      <c r="AC48" s="426"/>
    </row>
    <row r="49" spans="2:30" ht="27.75" customHeight="1" x14ac:dyDescent="0.2">
      <c r="B49" s="365"/>
      <c r="C49" s="401" t="s">
        <v>392</v>
      </c>
      <c r="D49" s="402">
        <v>120</v>
      </c>
      <c r="E49" s="403">
        <v>0</v>
      </c>
      <c r="F49" s="404"/>
      <c r="G49" s="403">
        <v>0</v>
      </c>
      <c r="H49" s="404"/>
      <c r="I49" s="403">
        <v>0</v>
      </c>
      <c r="J49" s="404"/>
      <c r="K49" s="403">
        <v>0</v>
      </c>
      <c r="L49" s="404"/>
      <c r="M49" s="403">
        <v>0</v>
      </c>
      <c r="N49" s="404"/>
      <c r="O49" s="403">
        <v>0</v>
      </c>
      <c r="P49" s="404"/>
      <c r="Q49" s="403">
        <v>0</v>
      </c>
      <c r="R49" s="404"/>
      <c r="S49" s="396">
        <v>0</v>
      </c>
      <c r="T49" s="397"/>
      <c r="U49" s="365"/>
      <c r="W49" s="441" t="str">
        <f>IF(G51=AD49," ",IF(G51&lt;AD49,CONCATENATE("Данные стр.110-130 гр.4 превышают на ",AC49," данные в стр.140 гр.4. Необходимо проверить заполнение строк 110-130."),CONCATENATE("Данные стр.110-130 гр.4 меньше на ",AC49," данных в стр.140 гр.4. Необходимо проверить заполнение строк 110-130.")))</f>
        <v xml:space="preserve"> </v>
      </c>
      <c r="X49" s="441"/>
      <c r="Y49" s="441"/>
      <c r="Z49" s="441"/>
      <c r="AA49" s="441"/>
      <c r="AB49" s="441"/>
      <c r="AC49" s="439">
        <f>ABS(G51-AD49)</f>
        <v>0</v>
      </c>
      <c r="AD49" s="438">
        <f>G48+G49+G50</f>
        <v>0</v>
      </c>
    </row>
    <row r="50" spans="2:30" ht="27" customHeight="1" x14ac:dyDescent="0.2">
      <c r="B50" s="365"/>
      <c r="C50" s="401" t="s">
        <v>393</v>
      </c>
      <c r="D50" s="402">
        <v>130</v>
      </c>
      <c r="E50" s="403">
        <v>0</v>
      </c>
      <c r="F50" s="404"/>
      <c r="G50" s="403">
        <v>0</v>
      </c>
      <c r="H50" s="404"/>
      <c r="I50" s="403">
        <v>0</v>
      </c>
      <c r="J50" s="404"/>
      <c r="K50" s="403">
        <v>0</v>
      </c>
      <c r="L50" s="404"/>
      <c r="M50" s="403">
        <v>0</v>
      </c>
      <c r="N50" s="404"/>
      <c r="O50" s="403">
        <v>0</v>
      </c>
      <c r="P50" s="404"/>
      <c r="Q50" s="403">
        <v>0</v>
      </c>
      <c r="R50" s="404"/>
      <c r="S50" s="396">
        <v>0</v>
      </c>
      <c r="T50" s="397"/>
      <c r="U50" s="365"/>
      <c r="W50" s="441" t="str">
        <f>IF(I51=AD50," ",IF(I51&lt;AD50,CONCATENATE("Данные стр.110-130 гр.5 превышают на ",AC50," данные в стр.140 гр.5. Необходимо проверить заполнение строк 110-130."),CONCATENATE("Данные стр.110-130 гр.5 меньше на ",AC50," данных в стр.140 гр.5. Необходимо проверить заполнение строк 110-130.")))</f>
        <v xml:space="preserve"> </v>
      </c>
      <c r="X50" s="441"/>
      <c r="Y50" s="441"/>
      <c r="Z50" s="441"/>
      <c r="AA50" s="441"/>
      <c r="AB50" s="441"/>
      <c r="AC50" s="439">
        <f>ABS(I51-AD50)</f>
        <v>0</v>
      </c>
      <c r="AD50" s="438">
        <f>I48+I49+I50</f>
        <v>0</v>
      </c>
    </row>
    <row r="51" spans="2:30" ht="27" x14ac:dyDescent="0.2">
      <c r="B51" s="365"/>
      <c r="C51" s="401" t="s">
        <v>426</v>
      </c>
      <c r="D51" s="402">
        <v>140</v>
      </c>
      <c r="E51" s="406">
        <v>162</v>
      </c>
      <c r="F51" s="407"/>
      <c r="G51" s="408">
        <v>0</v>
      </c>
      <c r="H51" s="409"/>
      <c r="I51" s="408">
        <v>0</v>
      </c>
      <c r="J51" s="409"/>
      <c r="K51" s="406">
        <v>0</v>
      </c>
      <c r="L51" s="407"/>
      <c r="M51" s="406">
        <v>0</v>
      </c>
      <c r="N51" s="407"/>
      <c r="O51" s="406">
        <v>155</v>
      </c>
      <c r="P51" s="407"/>
      <c r="Q51" s="406">
        <v>0</v>
      </c>
      <c r="R51" s="407"/>
      <c r="S51" s="396">
        <v>317</v>
      </c>
      <c r="T51" s="397"/>
      <c r="U51" s="365"/>
      <c r="W51" s="441" t="str">
        <f>IF(K51=AD51," ",IF(K51&lt;AD51,CONCATENATE("Данные стр.110-130 гр.6 превышают на ",AC51," данные в стр.140 гр.6. Необходимо проверить заполнение строк 110-130."),CONCATENATE("Данные стр.110-130 гр.6 меньше на ",AC51," данных в стр.140 гр.6. Необходимо проверить заполнение строк 110-130.")))</f>
        <v xml:space="preserve"> </v>
      </c>
      <c r="X51" s="441"/>
      <c r="Y51" s="441"/>
      <c r="Z51" s="441"/>
      <c r="AA51" s="441"/>
      <c r="AB51" s="441"/>
      <c r="AC51" s="439">
        <f>ABS(K51-AD51)</f>
        <v>0</v>
      </c>
      <c r="AD51" s="438">
        <f>K48+K49+K50</f>
        <v>0</v>
      </c>
    </row>
    <row r="52" spans="2:30" x14ac:dyDescent="0.2">
      <c r="B52" s="365"/>
      <c r="C52" s="390" t="s">
        <v>427</v>
      </c>
      <c r="D52" s="413"/>
      <c r="E52" s="396"/>
      <c r="F52" s="397"/>
      <c r="G52" s="396"/>
      <c r="H52" s="397"/>
      <c r="I52" s="396"/>
      <c r="J52" s="397"/>
      <c r="K52" s="396"/>
      <c r="L52" s="397"/>
      <c r="M52" s="396"/>
      <c r="N52" s="397"/>
      <c r="O52" s="396"/>
      <c r="P52" s="397"/>
      <c r="Q52" s="396"/>
      <c r="R52" s="397"/>
      <c r="S52" s="396"/>
      <c r="T52" s="397"/>
      <c r="U52" s="365"/>
      <c r="W52" s="441" t="str">
        <f>IF(M51=AD53," ",IF(M51&lt;AD53,CONCATENATE("Данные стр.110-130 гр.7 превышают на ",AC53," данные в стр.140 гр.7. Необходимо проверить заполнение строк 110-130."),CONCATENATE("Данные стр.110-130 гр.7 меньше на ",AC53," данных в стр.140 гр.7. Необходимо проверить заполнение строк 110-130.")))</f>
        <v xml:space="preserve"> </v>
      </c>
      <c r="X52" s="441"/>
      <c r="Y52" s="441"/>
      <c r="Z52" s="441"/>
      <c r="AA52" s="441"/>
      <c r="AB52" s="441"/>
      <c r="AC52" s="426"/>
    </row>
    <row r="53" spans="2:30" ht="27" x14ac:dyDescent="0.2">
      <c r="B53" s="365"/>
      <c r="C53" s="415" t="s">
        <v>396</v>
      </c>
      <c r="D53" s="431">
        <v>150</v>
      </c>
      <c r="E53" s="417">
        <v>0</v>
      </c>
      <c r="F53" s="418"/>
      <c r="G53" s="417">
        <v>0</v>
      </c>
      <c r="H53" s="418"/>
      <c r="I53" s="417">
        <v>0</v>
      </c>
      <c r="J53" s="418"/>
      <c r="K53" s="417">
        <v>0</v>
      </c>
      <c r="L53" s="418"/>
      <c r="M53" s="417">
        <v>0</v>
      </c>
      <c r="N53" s="418"/>
      <c r="O53" s="417">
        <v>39</v>
      </c>
      <c r="P53" s="418"/>
      <c r="Q53" s="417">
        <v>0</v>
      </c>
      <c r="R53" s="418"/>
      <c r="S53" s="417">
        <v>39</v>
      </c>
      <c r="T53" s="418"/>
      <c r="U53" s="365"/>
      <c r="W53" s="441"/>
      <c r="X53" s="441"/>
      <c r="Y53" s="441"/>
      <c r="Z53" s="441"/>
      <c r="AA53" s="441"/>
      <c r="AB53" s="441"/>
      <c r="AC53" s="439">
        <f>ABS(M51-AD53)</f>
        <v>0</v>
      </c>
      <c r="AD53" s="438">
        <f>M48+M49+M50</f>
        <v>0</v>
      </c>
    </row>
    <row r="54" spans="2:30" x14ac:dyDescent="0.2">
      <c r="B54" s="365"/>
      <c r="C54" s="390" t="s">
        <v>397</v>
      </c>
      <c r="D54" s="391"/>
      <c r="E54" s="396"/>
      <c r="F54" s="397"/>
      <c r="G54" s="396"/>
      <c r="H54" s="397"/>
      <c r="I54" s="396"/>
      <c r="J54" s="397"/>
      <c r="K54" s="396"/>
      <c r="L54" s="397"/>
      <c r="M54" s="396"/>
      <c r="N54" s="397"/>
      <c r="O54" s="396"/>
      <c r="P54" s="397"/>
      <c r="Q54" s="396"/>
      <c r="R54" s="397"/>
      <c r="S54" s="396"/>
      <c r="T54" s="397"/>
      <c r="U54" s="365"/>
      <c r="W54" s="441" t="str">
        <f>IF(O51=AD54," ",IF(O51&lt;AD54,CONCATENATE("Данные стр.110-130 гр.8 превышают на ",AC54," данные в стр.140 гр.8. Необходимо проверить заполнение строк 110-130."),CONCATENATE("Данные стр.110-130 гр.8 меньше на ",AC54," данных в стр.140 гр.8. Необходимо проверить заполнение строк 110-130.")))</f>
        <v xml:space="preserve"> </v>
      </c>
      <c r="X54" s="441"/>
      <c r="Y54" s="441"/>
      <c r="Z54" s="441"/>
      <c r="AA54" s="441"/>
      <c r="AB54" s="441"/>
      <c r="AC54" s="439">
        <f>ABS(O51-AD54)</f>
        <v>0</v>
      </c>
      <c r="AD54" s="438">
        <f>O48+O49+O50</f>
        <v>155</v>
      </c>
    </row>
    <row r="55" spans="2:30" x14ac:dyDescent="0.2">
      <c r="B55" s="365"/>
      <c r="C55" s="415" t="s">
        <v>398</v>
      </c>
      <c r="D55" s="431">
        <v>151</v>
      </c>
      <c r="E55" s="421">
        <v>0</v>
      </c>
      <c r="F55" s="422"/>
      <c r="G55" s="421">
        <v>0</v>
      </c>
      <c r="H55" s="422"/>
      <c r="I55" s="421">
        <v>0</v>
      </c>
      <c r="J55" s="422"/>
      <c r="K55" s="421">
        <v>0</v>
      </c>
      <c r="L55" s="422"/>
      <c r="M55" s="421">
        <v>0</v>
      </c>
      <c r="N55" s="422"/>
      <c r="O55" s="421">
        <v>39</v>
      </c>
      <c r="P55" s="422"/>
      <c r="Q55" s="421">
        <v>0</v>
      </c>
      <c r="R55" s="422"/>
      <c r="S55" s="417">
        <v>39</v>
      </c>
      <c r="T55" s="418"/>
      <c r="U55" s="365"/>
      <c r="W55" s="441"/>
      <c r="X55" s="441"/>
      <c r="Y55" s="441"/>
      <c r="Z55" s="441"/>
      <c r="AA55" s="441"/>
      <c r="AB55" s="441"/>
      <c r="AC55" s="426"/>
    </row>
    <row r="56" spans="2:30" x14ac:dyDescent="0.2">
      <c r="B56" s="365"/>
      <c r="C56" s="423" t="s">
        <v>399</v>
      </c>
      <c r="D56" s="402">
        <v>152</v>
      </c>
      <c r="E56" s="403">
        <v>0</v>
      </c>
      <c r="F56" s="404"/>
      <c r="G56" s="403">
        <v>0</v>
      </c>
      <c r="H56" s="404"/>
      <c r="I56" s="403">
        <v>0</v>
      </c>
      <c r="J56" s="404"/>
      <c r="K56" s="403">
        <v>0</v>
      </c>
      <c r="L56" s="404"/>
      <c r="M56" s="403">
        <v>0</v>
      </c>
      <c r="N56" s="404"/>
      <c r="O56" s="403">
        <v>0</v>
      </c>
      <c r="P56" s="404"/>
      <c r="Q56" s="403">
        <v>0</v>
      </c>
      <c r="R56" s="404"/>
      <c r="S56" s="396">
        <v>0</v>
      </c>
      <c r="T56" s="397"/>
      <c r="U56" s="365"/>
      <c r="W56" s="438"/>
      <c r="X56" s="426"/>
      <c r="Y56" s="438"/>
      <c r="Z56" s="426"/>
      <c r="AA56" s="426"/>
      <c r="AB56" s="426"/>
      <c r="AC56" s="426"/>
    </row>
    <row r="57" spans="2:30" ht="40.5" x14ac:dyDescent="0.2">
      <c r="B57" s="365"/>
      <c r="C57" s="423" t="s">
        <v>400</v>
      </c>
      <c r="D57" s="402">
        <v>153</v>
      </c>
      <c r="E57" s="403">
        <v>0</v>
      </c>
      <c r="F57" s="404"/>
      <c r="G57" s="403">
        <v>0</v>
      </c>
      <c r="H57" s="404"/>
      <c r="I57" s="403">
        <v>0</v>
      </c>
      <c r="J57" s="404"/>
      <c r="K57" s="403">
        <v>0</v>
      </c>
      <c r="L57" s="404"/>
      <c r="M57" s="403">
        <v>0</v>
      </c>
      <c r="N57" s="404"/>
      <c r="O57" s="403">
        <v>0</v>
      </c>
      <c r="P57" s="404"/>
      <c r="Q57" s="403">
        <v>0</v>
      </c>
      <c r="R57" s="404"/>
      <c r="S57" s="396">
        <v>0</v>
      </c>
      <c r="T57" s="397"/>
      <c r="U57" s="365"/>
      <c r="W57" s="426"/>
      <c r="X57" s="426"/>
      <c r="Y57" s="426"/>
      <c r="Z57" s="426"/>
      <c r="AA57" s="426"/>
      <c r="AB57" s="426"/>
      <c r="AC57" s="426"/>
    </row>
    <row r="58" spans="2:30" x14ac:dyDescent="0.2">
      <c r="B58" s="365"/>
      <c r="C58" s="423" t="s">
        <v>401</v>
      </c>
      <c r="D58" s="402">
        <v>154</v>
      </c>
      <c r="E58" s="403">
        <v>0</v>
      </c>
      <c r="F58" s="404"/>
      <c r="G58" s="403">
        <v>0</v>
      </c>
      <c r="H58" s="404"/>
      <c r="I58" s="403">
        <v>0</v>
      </c>
      <c r="J58" s="404"/>
      <c r="K58" s="403">
        <v>0</v>
      </c>
      <c r="L58" s="404"/>
      <c r="M58" s="403">
        <v>0</v>
      </c>
      <c r="N58" s="404"/>
      <c r="O58" s="403">
        <v>0</v>
      </c>
      <c r="P58" s="404"/>
      <c r="Q58" s="403">
        <v>0</v>
      </c>
      <c r="R58" s="404"/>
      <c r="S58" s="396">
        <v>0</v>
      </c>
      <c r="T58" s="397"/>
      <c r="U58" s="365"/>
      <c r="W58" s="426"/>
      <c r="X58" s="426"/>
      <c r="Y58" s="426"/>
      <c r="Z58" s="426"/>
      <c r="AA58" s="426"/>
      <c r="AB58" s="426"/>
      <c r="AC58" s="426"/>
    </row>
    <row r="59" spans="2:30" ht="27" x14ac:dyDescent="0.2">
      <c r="B59" s="365"/>
      <c r="C59" s="423" t="s">
        <v>402</v>
      </c>
      <c r="D59" s="402">
        <v>155</v>
      </c>
      <c r="E59" s="403">
        <v>0</v>
      </c>
      <c r="F59" s="404"/>
      <c r="G59" s="403">
        <v>0</v>
      </c>
      <c r="H59" s="404"/>
      <c r="I59" s="403">
        <v>0</v>
      </c>
      <c r="J59" s="404"/>
      <c r="K59" s="403">
        <v>0</v>
      </c>
      <c r="L59" s="404"/>
      <c r="M59" s="403">
        <v>0</v>
      </c>
      <c r="N59" s="404"/>
      <c r="O59" s="403">
        <v>0</v>
      </c>
      <c r="P59" s="404"/>
      <c r="Q59" s="403">
        <v>0</v>
      </c>
      <c r="R59" s="404"/>
      <c r="S59" s="396">
        <v>0</v>
      </c>
      <c r="T59" s="397"/>
      <c r="U59" s="365"/>
      <c r="W59" s="426"/>
      <c r="X59" s="426"/>
      <c r="Y59" s="426"/>
      <c r="Z59" s="426"/>
      <c r="AA59" s="426"/>
      <c r="AB59" s="426"/>
      <c r="AC59" s="426"/>
    </row>
    <row r="60" spans="2:30" ht="27" x14ac:dyDescent="0.2">
      <c r="B60" s="365"/>
      <c r="C60" s="423" t="s">
        <v>428</v>
      </c>
      <c r="D60" s="402">
        <v>156</v>
      </c>
      <c r="E60" s="403"/>
      <c r="F60" s="404"/>
      <c r="G60" s="403">
        <v>0</v>
      </c>
      <c r="H60" s="404"/>
      <c r="I60" s="403">
        <v>0</v>
      </c>
      <c r="J60" s="404"/>
      <c r="K60" s="403">
        <v>0</v>
      </c>
      <c r="L60" s="404"/>
      <c r="M60" s="403">
        <v>0</v>
      </c>
      <c r="N60" s="404"/>
      <c r="O60" s="403">
        <v>0</v>
      </c>
      <c r="P60" s="404"/>
      <c r="Q60" s="403">
        <v>0</v>
      </c>
      <c r="R60" s="404"/>
      <c r="S60" s="396">
        <v>0</v>
      </c>
      <c r="T60" s="397"/>
      <c r="U60" s="365"/>
      <c r="W60" s="426"/>
      <c r="X60" s="426"/>
      <c r="Y60" s="426"/>
      <c r="Z60" s="426"/>
      <c r="AA60" s="426"/>
      <c r="AB60" s="426"/>
      <c r="AC60" s="426"/>
    </row>
    <row r="61" spans="2:30" x14ac:dyDescent="0.2">
      <c r="B61" s="365"/>
      <c r="C61" s="423" t="s">
        <v>404</v>
      </c>
      <c r="D61" s="402">
        <v>157</v>
      </c>
      <c r="E61" s="403">
        <v>0</v>
      </c>
      <c r="F61" s="404"/>
      <c r="G61" s="403">
        <v>0</v>
      </c>
      <c r="H61" s="404"/>
      <c r="I61" s="403">
        <v>0</v>
      </c>
      <c r="J61" s="404"/>
      <c r="K61" s="403">
        <v>0</v>
      </c>
      <c r="L61" s="404"/>
      <c r="M61" s="403">
        <v>0</v>
      </c>
      <c r="N61" s="404"/>
      <c r="O61" s="403">
        <v>0</v>
      </c>
      <c r="P61" s="404"/>
      <c r="Q61" s="403">
        <v>0</v>
      </c>
      <c r="R61" s="404"/>
      <c r="S61" s="396">
        <v>0</v>
      </c>
      <c r="T61" s="397"/>
      <c r="U61" s="365"/>
      <c r="W61" s="426"/>
      <c r="X61" s="426"/>
      <c r="Y61" s="426"/>
      <c r="Z61" s="426"/>
      <c r="AA61" s="426"/>
      <c r="AB61" s="426"/>
      <c r="AC61" s="426"/>
    </row>
    <row r="62" spans="2:30" x14ac:dyDescent="0.2">
      <c r="B62" s="365"/>
      <c r="C62" s="423" t="s">
        <v>405</v>
      </c>
      <c r="D62" s="402">
        <v>158</v>
      </c>
      <c r="E62" s="403">
        <v>0</v>
      </c>
      <c r="F62" s="404"/>
      <c r="G62" s="403">
        <v>0</v>
      </c>
      <c r="H62" s="404"/>
      <c r="I62" s="403">
        <v>0</v>
      </c>
      <c r="J62" s="404"/>
      <c r="K62" s="403">
        <v>0</v>
      </c>
      <c r="L62" s="404"/>
      <c r="M62" s="403">
        <v>0</v>
      </c>
      <c r="N62" s="404"/>
      <c r="O62" s="403">
        <v>0</v>
      </c>
      <c r="P62" s="404"/>
      <c r="Q62" s="403">
        <v>0</v>
      </c>
      <c r="R62" s="404"/>
      <c r="S62" s="396">
        <v>0</v>
      </c>
      <c r="T62" s="397"/>
      <c r="U62" s="365"/>
      <c r="W62" s="427" t="str">
        <f>IF(SUM(X67:X68)=SUM(Z67:Z68)," ","ВНИМАНИЕ: проверять правильность выполнения условий необходимо только после полного заполнения формы.")</f>
        <v xml:space="preserve"> </v>
      </c>
      <c r="X62" s="427"/>
      <c r="Y62" s="427"/>
      <c r="Z62" s="427"/>
      <c r="AA62" s="427"/>
      <c r="AB62" s="427"/>
      <c r="AC62" s="427"/>
    </row>
    <row r="63" spans="2:30" x14ac:dyDescent="0.2">
      <c r="B63" s="365"/>
      <c r="C63" s="423" t="s">
        <v>273</v>
      </c>
      <c r="D63" s="402">
        <v>159</v>
      </c>
      <c r="E63" s="403">
        <v>0</v>
      </c>
      <c r="F63" s="404"/>
      <c r="G63" s="403">
        <v>0</v>
      </c>
      <c r="H63" s="404"/>
      <c r="I63" s="403">
        <v>0</v>
      </c>
      <c r="J63" s="404"/>
      <c r="K63" s="403">
        <v>0</v>
      </c>
      <c r="L63" s="404"/>
      <c r="M63" s="403">
        <v>0</v>
      </c>
      <c r="N63" s="404"/>
      <c r="O63" s="403">
        <v>0</v>
      </c>
      <c r="P63" s="404"/>
      <c r="Q63" s="403">
        <v>0</v>
      </c>
      <c r="R63" s="404"/>
      <c r="S63" s="396">
        <v>0</v>
      </c>
      <c r="T63" s="397"/>
      <c r="U63" s="365"/>
      <c r="W63" s="427"/>
      <c r="X63" s="427"/>
      <c r="Y63" s="427"/>
      <c r="Z63" s="427"/>
      <c r="AA63" s="427"/>
      <c r="AB63" s="427"/>
      <c r="AC63" s="427"/>
    </row>
    <row r="64" spans="2:30" ht="27.75" customHeight="1" x14ac:dyDescent="0.2">
      <c r="B64" s="365"/>
      <c r="C64" s="401" t="s">
        <v>407</v>
      </c>
      <c r="D64" s="402">
        <v>160</v>
      </c>
      <c r="E64" s="408">
        <v>0</v>
      </c>
      <c r="F64" s="409"/>
      <c r="G64" s="408">
        <v>0</v>
      </c>
      <c r="H64" s="409"/>
      <c r="I64" s="408">
        <v>0</v>
      </c>
      <c r="J64" s="409"/>
      <c r="K64" s="408">
        <v>0</v>
      </c>
      <c r="L64" s="409"/>
      <c r="M64" s="408">
        <v>0</v>
      </c>
      <c r="N64" s="409"/>
      <c r="O64" s="408">
        <v>0</v>
      </c>
      <c r="P64" s="409"/>
      <c r="Q64" s="408">
        <v>0</v>
      </c>
      <c r="R64" s="409"/>
      <c r="S64" s="428">
        <v>0</v>
      </c>
      <c r="T64" s="429"/>
      <c r="U64" s="365"/>
      <c r="W64" s="430" t="str">
        <f>IF(SUM(X67:X68)=SUM(Z67:Z68)," ","Если ячейки окрасились в серый цвет, это означает, что данные Отчета об изменении капитала не равны данным Отчета о прибылях и убытках.")</f>
        <v xml:space="preserve"> </v>
      </c>
      <c r="X64" s="430"/>
      <c r="Y64" s="430"/>
      <c r="Z64" s="430"/>
      <c r="AA64" s="430"/>
      <c r="AB64" s="430"/>
      <c r="AC64" s="430"/>
    </row>
    <row r="65" spans="2:31" ht="13.5" customHeight="1" x14ac:dyDescent="0.2">
      <c r="B65" s="365"/>
      <c r="C65" s="390" t="s">
        <v>397</v>
      </c>
      <c r="D65" s="391"/>
      <c r="E65" s="428"/>
      <c r="F65" s="429"/>
      <c r="G65" s="428"/>
      <c r="H65" s="429"/>
      <c r="I65" s="428"/>
      <c r="J65" s="429"/>
      <c r="K65" s="428"/>
      <c r="L65" s="429"/>
      <c r="M65" s="428"/>
      <c r="N65" s="429"/>
      <c r="O65" s="428"/>
      <c r="P65" s="429"/>
      <c r="Q65" s="428"/>
      <c r="R65" s="429"/>
      <c r="S65" s="428"/>
      <c r="T65" s="429"/>
      <c r="U65" s="365"/>
      <c r="W65" s="430"/>
      <c r="X65" s="430"/>
      <c r="Y65" s="430"/>
      <c r="Z65" s="430"/>
      <c r="AA65" s="430"/>
      <c r="AB65" s="430"/>
      <c r="AC65" s="430"/>
    </row>
    <row r="66" spans="2:31" ht="15.75" customHeight="1" x14ac:dyDescent="0.2">
      <c r="B66" s="365"/>
      <c r="C66" s="415" t="s">
        <v>408</v>
      </c>
      <c r="D66" s="431">
        <v>161</v>
      </c>
      <c r="E66" s="432">
        <v>0</v>
      </c>
      <c r="F66" s="433"/>
      <c r="G66" s="432">
        <v>0</v>
      </c>
      <c r="H66" s="433"/>
      <c r="I66" s="432">
        <v>0</v>
      </c>
      <c r="J66" s="433"/>
      <c r="K66" s="432">
        <v>0</v>
      </c>
      <c r="L66" s="433"/>
      <c r="M66" s="432">
        <v>0</v>
      </c>
      <c r="N66" s="433"/>
      <c r="O66" s="432">
        <v>0</v>
      </c>
      <c r="P66" s="433"/>
      <c r="Q66" s="432">
        <v>0</v>
      </c>
      <c r="R66" s="433"/>
      <c r="S66" s="434">
        <v>0</v>
      </c>
      <c r="T66" s="435"/>
      <c r="U66" s="365"/>
      <c r="W66" s="430"/>
      <c r="X66" s="430"/>
      <c r="Y66" s="430"/>
      <c r="Z66" s="430"/>
      <c r="AA66" s="430"/>
      <c r="AB66" s="430"/>
      <c r="AC66" s="430"/>
    </row>
    <row r="67" spans="2:31" x14ac:dyDescent="0.2">
      <c r="B67" s="365"/>
      <c r="C67" s="423" t="s">
        <v>399</v>
      </c>
      <c r="D67" s="402">
        <v>162</v>
      </c>
      <c r="E67" s="436">
        <v>0</v>
      </c>
      <c r="F67" s="437"/>
      <c r="G67" s="436">
        <v>0</v>
      </c>
      <c r="H67" s="437"/>
      <c r="I67" s="436">
        <v>0</v>
      </c>
      <c r="J67" s="437"/>
      <c r="K67" s="436">
        <v>0</v>
      </c>
      <c r="L67" s="437"/>
      <c r="M67" s="436">
        <v>0</v>
      </c>
      <c r="N67" s="437"/>
      <c r="O67" s="436">
        <v>0</v>
      </c>
      <c r="P67" s="437"/>
      <c r="Q67" s="436">
        <v>0</v>
      </c>
      <c r="R67" s="437"/>
      <c r="S67" s="428">
        <v>0</v>
      </c>
      <c r="T67" s="429"/>
      <c r="U67" s="365"/>
      <c r="W67" s="438" t="s">
        <v>429</v>
      </c>
      <c r="X67" s="439">
        <f>'[1]прил 2'!J55</f>
        <v>0</v>
      </c>
      <c r="Y67" s="443" t="s">
        <v>410</v>
      </c>
      <c r="Z67" s="439">
        <f>M56-M67</f>
        <v>0</v>
      </c>
      <c r="AA67" s="438" t="s">
        <v>430</v>
      </c>
      <c r="AB67" s="438"/>
      <c r="AC67" s="426"/>
    </row>
    <row r="68" spans="2:31" ht="40.5" x14ac:dyDescent="0.2">
      <c r="B68" s="365"/>
      <c r="C68" s="423" t="s">
        <v>412</v>
      </c>
      <c r="D68" s="402">
        <v>163</v>
      </c>
      <c r="E68" s="436">
        <v>0</v>
      </c>
      <c r="F68" s="437"/>
      <c r="G68" s="436">
        <v>0</v>
      </c>
      <c r="H68" s="437"/>
      <c r="I68" s="436">
        <v>0</v>
      </c>
      <c r="J68" s="437"/>
      <c r="K68" s="436">
        <v>0</v>
      </c>
      <c r="L68" s="437"/>
      <c r="M68" s="436">
        <v>0</v>
      </c>
      <c r="N68" s="437"/>
      <c r="O68" s="436">
        <v>0</v>
      </c>
      <c r="P68" s="437"/>
      <c r="Q68" s="436">
        <v>0</v>
      </c>
      <c r="R68" s="437"/>
      <c r="S68" s="428">
        <v>0</v>
      </c>
      <c r="T68" s="429"/>
      <c r="U68" s="365"/>
      <c r="W68" s="438" t="s">
        <v>431</v>
      </c>
      <c r="X68" s="439">
        <f>'[1]прил 2'!J56</f>
        <v>0</v>
      </c>
      <c r="Y68" s="443" t="s">
        <v>410</v>
      </c>
      <c r="Z68" s="439">
        <f>S57-S68</f>
        <v>0</v>
      </c>
      <c r="AA68" s="438" t="s">
        <v>432</v>
      </c>
      <c r="AB68" s="438"/>
      <c r="AC68" s="426"/>
    </row>
    <row r="69" spans="2:31" ht="27" x14ac:dyDescent="0.2">
      <c r="B69" s="365"/>
      <c r="C69" s="423" t="s">
        <v>415</v>
      </c>
      <c r="D69" s="402">
        <v>164</v>
      </c>
      <c r="E69" s="436">
        <v>0</v>
      </c>
      <c r="F69" s="437"/>
      <c r="G69" s="436">
        <v>0</v>
      </c>
      <c r="H69" s="437"/>
      <c r="I69" s="436">
        <v>0</v>
      </c>
      <c r="J69" s="437"/>
      <c r="K69" s="436">
        <v>0</v>
      </c>
      <c r="L69" s="437"/>
      <c r="M69" s="436">
        <v>0</v>
      </c>
      <c r="N69" s="437"/>
      <c r="O69" s="436">
        <v>0</v>
      </c>
      <c r="P69" s="437"/>
      <c r="Q69" s="436">
        <v>0</v>
      </c>
      <c r="R69" s="437"/>
      <c r="S69" s="428">
        <v>0</v>
      </c>
      <c r="T69" s="429"/>
      <c r="U69" s="365"/>
      <c r="W69" s="426"/>
      <c r="X69" s="426"/>
      <c r="Y69" s="426"/>
      <c r="Z69" s="426"/>
      <c r="AA69" s="426"/>
      <c r="AB69" s="426"/>
      <c r="AC69" s="426"/>
    </row>
    <row r="70" spans="2:31" ht="27" x14ac:dyDescent="0.2">
      <c r="B70" s="365"/>
      <c r="C70" s="423" t="s">
        <v>416</v>
      </c>
      <c r="D70" s="402">
        <v>165</v>
      </c>
      <c r="E70" s="436">
        <v>0</v>
      </c>
      <c r="F70" s="437"/>
      <c r="G70" s="436">
        <v>0</v>
      </c>
      <c r="H70" s="437"/>
      <c r="I70" s="436">
        <v>0</v>
      </c>
      <c r="J70" s="437"/>
      <c r="K70" s="436">
        <v>0</v>
      </c>
      <c r="L70" s="437"/>
      <c r="M70" s="436">
        <v>0</v>
      </c>
      <c r="N70" s="437"/>
      <c r="O70" s="436">
        <v>0</v>
      </c>
      <c r="P70" s="437"/>
      <c r="Q70" s="436">
        <v>0</v>
      </c>
      <c r="R70" s="437"/>
      <c r="S70" s="428">
        <v>0</v>
      </c>
      <c r="T70" s="429"/>
      <c r="U70" s="365"/>
      <c r="W70" s="427" t="str">
        <f>IF(SUM(AD72:AD84)=SUM(E78:R78)," ","ВНИМАНИЕ: проверять правильность выполнения условий необходимо только после полного заполнения формы.")</f>
        <v xml:space="preserve"> </v>
      </c>
      <c r="X70" s="427"/>
      <c r="Y70" s="427"/>
      <c r="Z70" s="427"/>
      <c r="AA70" s="427"/>
      <c r="AB70" s="427"/>
      <c r="AC70" s="426"/>
    </row>
    <row r="71" spans="2:31" ht="40.5" customHeight="1" x14ac:dyDescent="0.2">
      <c r="B71" s="365"/>
      <c r="C71" s="423" t="s">
        <v>417</v>
      </c>
      <c r="D71" s="402">
        <v>166</v>
      </c>
      <c r="E71" s="436">
        <v>0</v>
      </c>
      <c r="F71" s="437"/>
      <c r="G71" s="436">
        <v>0</v>
      </c>
      <c r="H71" s="437"/>
      <c r="I71" s="436">
        <v>0</v>
      </c>
      <c r="J71" s="437"/>
      <c r="K71" s="436">
        <v>0</v>
      </c>
      <c r="L71" s="437"/>
      <c r="M71" s="436">
        <v>0</v>
      </c>
      <c r="N71" s="437"/>
      <c r="O71" s="436">
        <v>0</v>
      </c>
      <c r="P71" s="437"/>
      <c r="Q71" s="436">
        <v>0</v>
      </c>
      <c r="R71" s="437"/>
      <c r="S71" s="428">
        <v>0</v>
      </c>
      <c r="T71" s="429"/>
      <c r="U71" s="365"/>
      <c r="W71" s="430" t="str">
        <f>IF(SUM(AD72:AD84)=SUM(E78:R78)," ","Если ячейки окрасились в серый цвет, это означает, что данные Отчета об изменении капитала не равны данным Бухгалтерского баланса.")</f>
        <v xml:space="preserve"> </v>
      </c>
      <c r="X71" s="430"/>
      <c r="Y71" s="430"/>
      <c r="Z71" s="430"/>
      <c r="AA71" s="430"/>
      <c r="AB71" s="430"/>
      <c r="AC71" s="426"/>
    </row>
    <row r="72" spans="2:31" x14ac:dyDescent="0.2">
      <c r="B72" s="365"/>
      <c r="C72" s="423" t="s">
        <v>404</v>
      </c>
      <c r="D72" s="402">
        <v>167</v>
      </c>
      <c r="E72" s="436">
        <v>0</v>
      </c>
      <c r="F72" s="437"/>
      <c r="G72" s="436">
        <v>0</v>
      </c>
      <c r="H72" s="437"/>
      <c r="I72" s="436">
        <v>0</v>
      </c>
      <c r="J72" s="437"/>
      <c r="K72" s="436">
        <v>0</v>
      </c>
      <c r="L72" s="437"/>
      <c r="M72" s="436">
        <v>0</v>
      </c>
      <c r="N72" s="437"/>
      <c r="O72" s="436">
        <v>0</v>
      </c>
      <c r="P72" s="437"/>
      <c r="Q72" s="436">
        <v>0</v>
      </c>
      <c r="R72" s="437"/>
      <c r="S72" s="428">
        <v>0</v>
      </c>
      <c r="T72" s="429"/>
      <c r="U72" s="365"/>
      <c r="W72" s="441" t="str">
        <f>IF(E78=AD72," ",IF(E78&lt;AD72,CONCATENATE("Данные стр.140-190 гр.3 превышают на ",AC72," данные в стр.200 гр.3. Необходимо проверить заполнение строк стр.140-190."),CONCATENATE("Данные стр.140-190 гр.3 меньше на ",AC72," данных в стр.140 гр.3. Необходимо проверить заполнение строк стр.140-190.")))</f>
        <v xml:space="preserve"> </v>
      </c>
      <c r="X72" s="441"/>
      <c r="Y72" s="441"/>
      <c r="Z72" s="441"/>
      <c r="AA72" s="441"/>
      <c r="AB72" s="441"/>
      <c r="AC72" s="439">
        <f>ABS(E78-AD72)</f>
        <v>0</v>
      </c>
      <c r="AD72" s="439">
        <f>E51+E53-E64+E75+E76+E77</f>
        <v>162</v>
      </c>
      <c r="AE72" s="364">
        <v>3</v>
      </c>
    </row>
    <row r="73" spans="2:31" x14ac:dyDescent="0.2">
      <c r="B73" s="365"/>
      <c r="C73" s="423" t="s">
        <v>405</v>
      </c>
      <c r="D73" s="402">
        <v>168</v>
      </c>
      <c r="E73" s="436">
        <v>0</v>
      </c>
      <c r="F73" s="437"/>
      <c r="G73" s="436">
        <v>0</v>
      </c>
      <c r="H73" s="437"/>
      <c r="I73" s="436">
        <v>0</v>
      </c>
      <c r="J73" s="437"/>
      <c r="K73" s="436">
        <v>0</v>
      </c>
      <c r="L73" s="437"/>
      <c r="M73" s="436">
        <v>0</v>
      </c>
      <c r="N73" s="437"/>
      <c r="O73" s="436">
        <v>0</v>
      </c>
      <c r="P73" s="437"/>
      <c r="Q73" s="436">
        <v>0</v>
      </c>
      <c r="R73" s="437"/>
      <c r="S73" s="428">
        <v>0</v>
      </c>
      <c r="T73" s="429"/>
      <c r="U73" s="365"/>
      <c r="W73" s="441"/>
      <c r="X73" s="441"/>
      <c r="Y73" s="441"/>
      <c r="Z73" s="441"/>
      <c r="AA73" s="441"/>
      <c r="AB73" s="441"/>
      <c r="AC73" s="426"/>
    </row>
    <row r="74" spans="2:31" ht="13.5" customHeight="1" x14ac:dyDescent="0.2">
      <c r="B74" s="365"/>
      <c r="C74" s="423" t="s">
        <v>405</v>
      </c>
      <c r="D74" s="402">
        <v>169</v>
      </c>
      <c r="E74" s="436">
        <v>0</v>
      </c>
      <c r="F74" s="437"/>
      <c r="G74" s="436">
        <v>0</v>
      </c>
      <c r="H74" s="437"/>
      <c r="I74" s="436">
        <v>0</v>
      </c>
      <c r="J74" s="437"/>
      <c r="K74" s="436">
        <v>0</v>
      </c>
      <c r="L74" s="437"/>
      <c r="M74" s="436">
        <v>0</v>
      </c>
      <c r="N74" s="437"/>
      <c r="O74" s="436">
        <v>0</v>
      </c>
      <c r="P74" s="437"/>
      <c r="Q74" s="436">
        <v>0</v>
      </c>
      <c r="R74" s="437"/>
      <c r="S74" s="428">
        <v>0</v>
      </c>
      <c r="T74" s="429"/>
      <c r="U74" s="365"/>
      <c r="W74" s="441" t="str">
        <f>IF(G78=AD74," ",IF(G78&lt;AD74,CONCATENATE("Данные стр.140-190 гр.4 превышают на ",AC74," данные в стр.200 гр.4. Необходимо проверить заполнение строк стр.140-190."),CONCATENATE("Данные стр.140-190 гр.4 меньше на ",AC74," данных в стр.140 гр.4. Необходимо проверить заполнение строк стр.140-190.")))</f>
        <v xml:space="preserve"> </v>
      </c>
      <c r="X74" s="441"/>
      <c r="Y74" s="441"/>
      <c r="Z74" s="441"/>
      <c r="AA74" s="441"/>
      <c r="AB74" s="441"/>
      <c r="AC74" s="439">
        <f>ABS(G78-AD74)</f>
        <v>0</v>
      </c>
      <c r="AD74" s="439">
        <f>G51+G53-G64+G75+G76+G77</f>
        <v>0</v>
      </c>
      <c r="AE74" s="364">
        <v>4</v>
      </c>
    </row>
    <row r="75" spans="2:31" ht="15" customHeight="1" x14ac:dyDescent="0.2">
      <c r="B75" s="365"/>
      <c r="C75" s="401" t="s">
        <v>422</v>
      </c>
      <c r="D75" s="402">
        <v>170</v>
      </c>
      <c r="E75" s="403"/>
      <c r="F75" s="404"/>
      <c r="G75" s="403">
        <v>0</v>
      </c>
      <c r="H75" s="404"/>
      <c r="I75" s="403">
        <v>0</v>
      </c>
      <c r="J75" s="404"/>
      <c r="K75" s="403">
        <v>0</v>
      </c>
      <c r="L75" s="404"/>
      <c r="M75" s="403">
        <v>0</v>
      </c>
      <c r="N75" s="404"/>
      <c r="O75" s="436">
        <v>0</v>
      </c>
      <c r="P75" s="437"/>
      <c r="Q75" s="403">
        <v>0</v>
      </c>
      <c r="R75" s="404"/>
      <c r="S75" s="396">
        <v>0</v>
      </c>
      <c r="T75" s="397"/>
      <c r="U75" s="365"/>
      <c r="W75" s="441"/>
      <c r="X75" s="441"/>
      <c r="Y75" s="441"/>
      <c r="Z75" s="441"/>
      <c r="AA75" s="441"/>
      <c r="AB75" s="441"/>
      <c r="AC75" s="426"/>
    </row>
    <row r="76" spans="2:31" ht="13.5" customHeight="1" x14ac:dyDescent="0.2">
      <c r="B76" s="365"/>
      <c r="C76" s="401" t="s">
        <v>423</v>
      </c>
      <c r="D76" s="402">
        <v>180</v>
      </c>
      <c r="E76" s="403">
        <v>0</v>
      </c>
      <c r="F76" s="404"/>
      <c r="G76" s="403">
        <v>0</v>
      </c>
      <c r="H76" s="404"/>
      <c r="I76" s="403">
        <v>0</v>
      </c>
      <c r="J76" s="404"/>
      <c r="K76" s="403">
        <v>0</v>
      </c>
      <c r="L76" s="404"/>
      <c r="M76" s="403">
        <v>0</v>
      </c>
      <c r="N76" s="404"/>
      <c r="O76" s="403">
        <v>0</v>
      </c>
      <c r="P76" s="404"/>
      <c r="Q76" s="403">
        <v>0</v>
      </c>
      <c r="R76" s="404"/>
      <c r="S76" s="396">
        <v>0</v>
      </c>
      <c r="T76" s="397"/>
      <c r="U76" s="365"/>
      <c r="W76" s="441" t="str">
        <f>IF(I78=AD76," ",IF(I78&lt;AD76,CONCATENATE("Данные стр.140-190 гр.5 превышают на ",AC76," данные в стр.200 гр.5. Необходимо проверить заполнение строк стр.140-190."),CONCATENATE("Данные стр.140-190 гр.5 меньше на ",AC76," данных в стр.140 гр.5. Необходимо проверить заполнение строк стр.140-190.")))</f>
        <v xml:space="preserve"> </v>
      </c>
      <c r="X76" s="441"/>
      <c r="Y76" s="441"/>
      <c r="Z76" s="441"/>
      <c r="AA76" s="441"/>
      <c r="AB76" s="441"/>
      <c r="AC76" s="439">
        <f>ABS(I78-AD76)</f>
        <v>0</v>
      </c>
      <c r="AD76" s="439">
        <f>I51+I53-I64+I75+I76+I77</f>
        <v>0</v>
      </c>
      <c r="AE76" s="364">
        <v>5</v>
      </c>
    </row>
    <row r="77" spans="2:31" x14ac:dyDescent="0.2">
      <c r="B77" s="365"/>
      <c r="C77" s="401" t="s">
        <v>424</v>
      </c>
      <c r="D77" s="402">
        <v>190</v>
      </c>
      <c r="E77" s="403">
        <v>0</v>
      </c>
      <c r="F77" s="404"/>
      <c r="G77" s="403">
        <v>0</v>
      </c>
      <c r="H77" s="404"/>
      <c r="I77" s="403">
        <v>0</v>
      </c>
      <c r="J77" s="404"/>
      <c r="K77" s="403">
        <v>0</v>
      </c>
      <c r="L77" s="404"/>
      <c r="M77" s="403">
        <v>0</v>
      </c>
      <c r="N77" s="404"/>
      <c r="O77" s="403">
        <v>0</v>
      </c>
      <c r="P77" s="404"/>
      <c r="Q77" s="403">
        <v>0</v>
      </c>
      <c r="R77" s="404"/>
      <c r="S77" s="396">
        <v>0</v>
      </c>
      <c r="T77" s="397"/>
      <c r="U77" s="365"/>
      <c r="W77" s="441"/>
      <c r="X77" s="441"/>
      <c r="Y77" s="441"/>
      <c r="Z77" s="441"/>
      <c r="AA77" s="441"/>
      <c r="AB77" s="441"/>
      <c r="AC77" s="426"/>
    </row>
    <row r="78" spans="2:31" ht="13.5" customHeight="1" x14ac:dyDescent="0.2">
      <c r="B78" s="365"/>
      <c r="C78" s="401" t="s">
        <v>433</v>
      </c>
      <c r="D78" s="402">
        <v>200</v>
      </c>
      <c r="E78" s="444">
        <v>162</v>
      </c>
      <c r="F78" s="444"/>
      <c r="G78" s="445">
        <v>0</v>
      </c>
      <c r="H78" s="445"/>
      <c r="I78" s="445">
        <v>0</v>
      </c>
      <c r="J78" s="445"/>
      <c r="K78" s="444">
        <v>0</v>
      </c>
      <c r="L78" s="444"/>
      <c r="M78" s="444">
        <v>0</v>
      </c>
      <c r="N78" s="444"/>
      <c r="O78" s="444">
        <v>194</v>
      </c>
      <c r="P78" s="444"/>
      <c r="Q78" s="406" t="s">
        <v>290</v>
      </c>
      <c r="R78" s="407"/>
      <c r="S78" s="406">
        <v>356</v>
      </c>
      <c r="T78" s="407"/>
      <c r="U78" s="365"/>
      <c r="W78" s="441" t="str">
        <f>IF(K78=AD78," ",IF(K78&lt;AD78,CONCATENATE("Данные стр.140-190 гр.6 превышают на ",AC78," данные в стр.200 гр.6. Необходимо проверить заполнение строк стр.140-190."),CONCATENATE("Данные стр.140-190 гр.6 меньше на ",AC78," данных в стр.140 гр.6. Необходимо проверить заполнение строк стр.140-190.")))</f>
        <v xml:space="preserve"> </v>
      </c>
      <c r="X78" s="441"/>
      <c r="Y78" s="441"/>
      <c r="Z78" s="441"/>
      <c r="AA78" s="441"/>
      <c r="AB78" s="441"/>
      <c r="AC78" s="439">
        <f>ABS(K78-AD78)</f>
        <v>0</v>
      </c>
      <c r="AD78" s="439">
        <f>K51+K53-K64+K75+K76+K77</f>
        <v>0</v>
      </c>
      <c r="AE78" s="364">
        <v>6</v>
      </c>
    </row>
    <row r="79" spans="2:31" x14ac:dyDescent="0.2">
      <c r="B79" s="365"/>
      <c r="C79" s="365"/>
      <c r="D79" s="365"/>
      <c r="E79" s="446"/>
      <c r="F79" s="446"/>
      <c r="G79" s="446"/>
      <c r="H79" s="446"/>
      <c r="I79" s="446"/>
      <c r="J79" s="446"/>
      <c r="K79" s="446"/>
      <c r="L79" s="446"/>
      <c r="M79" s="446"/>
      <c r="N79" s="446"/>
      <c r="O79" s="446"/>
      <c r="P79" s="446"/>
      <c r="Q79" s="446"/>
      <c r="R79" s="446"/>
      <c r="S79" s="446"/>
      <c r="T79" s="446"/>
      <c r="U79" s="365"/>
      <c r="W79" s="441"/>
      <c r="X79" s="441"/>
      <c r="Y79" s="441"/>
      <c r="Z79" s="441"/>
      <c r="AA79" s="441"/>
      <c r="AB79" s="441"/>
      <c r="AC79" s="426"/>
    </row>
    <row r="80" spans="2:31" ht="13.5" customHeight="1" x14ac:dyDescent="0.2">
      <c r="B80" s="365"/>
      <c r="C80" s="447" t="s">
        <v>77</v>
      </c>
      <c r="D80" s="447"/>
      <c r="E80" s="366"/>
      <c r="F80" s="448"/>
      <c r="G80" s="448"/>
      <c r="H80" s="448"/>
      <c r="I80" s="448"/>
      <c r="J80" s="365"/>
      <c r="K80" s="448" t="s">
        <v>197</v>
      </c>
      <c r="L80" s="448"/>
      <c r="M80" s="448"/>
      <c r="N80" s="448"/>
      <c r="O80" s="448"/>
      <c r="P80" s="448"/>
      <c r="Q80" s="365"/>
      <c r="R80" s="365"/>
      <c r="S80" s="365"/>
      <c r="T80" s="365"/>
      <c r="U80" s="365"/>
      <c r="W80" s="441" t="str">
        <f>IF(M78=AD80," ",IF(M78&lt;AD80,CONCATENATE("Данные стр.140-190 гр.7 превышают на ",AC80," данные в стр.200 гр.7. Необходимо проверить заполнение строк стр.140-190."),CONCATENATE("Данные стр.140-190 гр.7 меньше на ",AC80," данных в стр.140 гр.7. Необходимо проверить заполнение строк стр.140-190.")))</f>
        <v xml:space="preserve"> </v>
      </c>
      <c r="X80" s="441"/>
      <c r="Y80" s="441"/>
      <c r="Z80" s="441"/>
      <c r="AA80" s="441"/>
      <c r="AB80" s="441"/>
      <c r="AC80" s="439">
        <f>ABS(M78-AD80)</f>
        <v>0</v>
      </c>
      <c r="AD80" s="439">
        <f>M51+M53-M64+M75+M76+M77</f>
        <v>0</v>
      </c>
      <c r="AE80" s="364">
        <v>7</v>
      </c>
    </row>
    <row r="81" spans="2:31" s="453" customFormat="1" ht="12" customHeight="1" x14ac:dyDescent="0.2">
      <c r="B81" s="449"/>
      <c r="C81" s="450" t="s">
        <v>331</v>
      </c>
      <c r="D81" s="450"/>
      <c r="E81" s="450"/>
      <c r="F81" s="451" t="s">
        <v>332</v>
      </c>
      <c r="G81" s="451"/>
      <c r="H81" s="451"/>
      <c r="I81" s="451"/>
      <c r="J81" s="449"/>
      <c r="K81" s="452" t="s">
        <v>333</v>
      </c>
      <c r="L81" s="452"/>
      <c r="M81" s="452"/>
      <c r="N81" s="452"/>
      <c r="O81" s="452"/>
      <c r="P81" s="452"/>
      <c r="Q81" s="449"/>
      <c r="R81" s="449"/>
      <c r="S81" s="449"/>
      <c r="T81" s="449"/>
      <c r="U81" s="449"/>
      <c r="W81" s="441"/>
      <c r="X81" s="441"/>
      <c r="Y81" s="441"/>
      <c r="Z81" s="441"/>
      <c r="AA81" s="441"/>
      <c r="AB81" s="441"/>
      <c r="AC81" s="454"/>
    </row>
    <row r="82" spans="2:31" ht="13.5" customHeight="1" x14ac:dyDescent="0.2">
      <c r="B82" s="365"/>
      <c r="C82" s="455"/>
      <c r="D82" s="455"/>
      <c r="E82" s="456"/>
      <c r="F82" s="457"/>
      <c r="G82" s="457"/>
      <c r="H82" s="457"/>
      <c r="I82" s="457"/>
      <c r="J82" s="458"/>
      <c r="K82" s="457"/>
      <c r="L82" s="457"/>
      <c r="M82" s="457"/>
      <c r="N82" s="457"/>
      <c r="O82" s="457"/>
      <c r="P82" s="457"/>
      <c r="Q82" s="365"/>
      <c r="R82" s="365"/>
      <c r="S82" s="365"/>
      <c r="T82" s="365"/>
      <c r="U82" s="365"/>
      <c r="W82" s="441" t="str">
        <f>IF(O78=AD82," ",IF(O78&lt;AD82,CONCATENATE("Данные стр.140-190 гр.8 превышают на ",AC82," данные в стр.200 гр.8. Необходимо проверить заполнение строк стр.140-190."),CONCATENATE("Данные стр.140-190 гр.8 меньше на ",AC82," данных в стр.140 гр.8. Необходимо проверить заполнение строк стр.140-190.")))</f>
        <v xml:space="preserve"> </v>
      </c>
      <c r="X82" s="441"/>
      <c r="Y82" s="441"/>
      <c r="Z82" s="441"/>
      <c r="AA82" s="441"/>
      <c r="AB82" s="441"/>
      <c r="AC82" s="439">
        <f>ABS(O78-AD82)</f>
        <v>0</v>
      </c>
      <c r="AD82" s="439">
        <f>O51+O53-O64+O75+O76+O77</f>
        <v>194</v>
      </c>
      <c r="AE82" s="364">
        <v>8</v>
      </c>
    </row>
    <row r="83" spans="2:31" s="463" customFormat="1" ht="12" customHeight="1" x14ac:dyDescent="0.2">
      <c r="B83" s="459"/>
      <c r="C83" s="460"/>
      <c r="D83" s="460"/>
      <c r="E83" s="460"/>
      <c r="F83" s="461"/>
      <c r="G83" s="461"/>
      <c r="H83" s="461"/>
      <c r="I83" s="461"/>
      <c r="J83" s="462"/>
      <c r="K83" s="461"/>
      <c r="L83" s="461"/>
      <c r="M83" s="461"/>
      <c r="N83" s="461"/>
      <c r="O83" s="461"/>
      <c r="P83" s="461"/>
      <c r="Q83" s="459"/>
      <c r="R83" s="459"/>
      <c r="S83" s="459"/>
      <c r="T83" s="459"/>
      <c r="U83" s="459"/>
      <c r="W83" s="441"/>
      <c r="X83" s="441"/>
      <c r="Y83" s="441"/>
      <c r="Z83" s="441"/>
      <c r="AA83" s="441"/>
      <c r="AB83" s="441"/>
      <c r="AC83" s="464"/>
    </row>
    <row r="84" spans="2:31" ht="13.5" customHeight="1" x14ac:dyDescent="0.2">
      <c r="B84" s="365"/>
      <c r="C84" s="465">
        <v>43920</v>
      </c>
      <c r="D84" s="466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W84" s="441" t="e">
        <f>IF(Q78=AD84," ",IF(Q78&lt;AD84,CONCATENATE("Данные стр.140-190 гр.9 превышают на ",AC84," данные в стр.200 гр.9. Необходимо проверить заполнение строк стр.140-190."),CONCATENATE("Данные стр.140-190 гр.9 меньше на ",AC84," данных в стр.140 гр.9. Необходимо проверить заполнение строк стр.140-190.")))</f>
        <v>#VALUE!</v>
      </c>
      <c r="X84" s="441"/>
      <c r="Y84" s="441"/>
      <c r="Z84" s="441"/>
      <c r="AA84" s="441"/>
      <c r="AB84" s="441"/>
      <c r="AC84" s="439" t="e">
        <f>ABS(Q78-AD84)</f>
        <v>#VALUE!</v>
      </c>
      <c r="AD84" s="439">
        <f>Q51+Q53-Q64+Q75+Q76+Q77</f>
        <v>0</v>
      </c>
      <c r="AE84" s="364">
        <v>9</v>
      </c>
    </row>
    <row r="85" spans="2:31" x14ac:dyDescent="0.2">
      <c r="B85" s="365"/>
      <c r="C85" s="365"/>
      <c r="D85" s="365"/>
      <c r="E85" s="365"/>
      <c r="F85" s="365"/>
      <c r="G85" s="365"/>
      <c r="H85" s="365"/>
      <c r="I85" s="365"/>
      <c r="J85" s="365"/>
      <c r="K85" s="365"/>
      <c r="L85" s="365"/>
      <c r="M85" s="365"/>
      <c r="N85" s="365"/>
      <c r="O85" s="365"/>
      <c r="P85" s="365"/>
      <c r="Q85" s="365"/>
      <c r="R85" s="365"/>
      <c r="S85" s="365"/>
      <c r="T85" s="365"/>
      <c r="U85" s="365"/>
      <c r="W85" s="441"/>
      <c r="X85" s="441"/>
      <c r="Y85" s="441"/>
      <c r="Z85" s="441"/>
      <c r="AA85" s="441"/>
      <c r="AB85" s="441"/>
      <c r="AC85" s="426"/>
    </row>
    <row r="86" spans="2:31" ht="6" customHeight="1" x14ac:dyDescent="0.2">
      <c r="B86" s="365"/>
      <c r="C86" s="365"/>
      <c r="D86" s="365"/>
      <c r="E86" s="365"/>
      <c r="F86" s="365"/>
      <c r="G86" s="365"/>
      <c r="H86" s="365"/>
      <c r="I86" s="365"/>
      <c r="J86" s="365"/>
      <c r="K86" s="365"/>
      <c r="L86" s="365"/>
      <c r="M86" s="365"/>
      <c r="N86" s="365"/>
      <c r="O86" s="365"/>
      <c r="P86" s="365"/>
      <c r="Q86" s="365"/>
      <c r="R86" s="365"/>
      <c r="S86" s="365"/>
      <c r="T86" s="365"/>
      <c r="U86" s="365"/>
      <c r="W86" s="426"/>
      <c r="X86" s="426"/>
      <c r="Y86" s="426"/>
      <c r="Z86" s="426"/>
      <c r="AA86" s="426"/>
      <c r="AB86" s="426"/>
      <c r="AC86" s="426"/>
    </row>
    <row r="87" spans="2:31" x14ac:dyDescent="0.2">
      <c r="W87" s="426"/>
      <c r="X87" s="426"/>
      <c r="Y87" s="426"/>
      <c r="Z87" s="426"/>
      <c r="AA87" s="426"/>
      <c r="AB87" s="426"/>
      <c r="AC87" s="426"/>
    </row>
    <row r="88" spans="2:31" x14ac:dyDescent="0.2">
      <c r="W88" s="426"/>
      <c r="X88" s="426"/>
      <c r="Y88" s="426"/>
      <c r="Z88" s="426"/>
      <c r="AA88" s="426"/>
      <c r="AB88" s="426"/>
      <c r="AC88" s="426"/>
    </row>
    <row r="89" spans="2:31" x14ac:dyDescent="0.2">
      <c r="W89" s="426"/>
      <c r="X89" s="426"/>
      <c r="Y89" s="426"/>
      <c r="Z89" s="426"/>
      <c r="AA89" s="426"/>
      <c r="AB89" s="426"/>
      <c r="AC89" s="426"/>
    </row>
    <row r="90" spans="2:31" x14ac:dyDescent="0.2">
      <c r="W90" s="426"/>
      <c r="X90" s="426"/>
      <c r="Y90" s="426"/>
      <c r="Z90" s="426"/>
      <c r="AA90" s="426"/>
      <c r="AB90" s="426"/>
      <c r="AC90" s="426"/>
    </row>
    <row r="91" spans="2:31" x14ac:dyDescent="0.2">
      <c r="W91" s="426"/>
      <c r="X91" s="426"/>
      <c r="Y91" s="426"/>
      <c r="Z91" s="426"/>
      <c r="AA91" s="426"/>
      <c r="AB91" s="426"/>
      <c r="AC91" s="426"/>
    </row>
    <row r="92" spans="2:31" x14ac:dyDescent="0.2">
      <c r="W92" s="426"/>
      <c r="X92" s="426"/>
      <c r="Y92" s="426"/>
      <c r="Z92" s="426"/>
      <c r="AA92" s="426"/>
      <c r="AB92" s="426"/>
      <c r="AC92" s="426"/>
    </row>
    <row r="93" spans="2:31" x14ac:dyDescent="0.2">
      <c r="W93" s="426"/>
      <c r="X93" s="426"/>
      <c r="Y93" s="426"/>
      <c r="Z93" s="426"/>
      <c r="AA93" s="426"/>
      <c r="AB93" s="426"/>
      <c r="AC93" s="426"/>
    </row>
    <row r="94" spans="2:31" x14ac:dyDescent="0.2">
      <c r="W94" s="426"/>
      <c r="X94" s="426"/>
      <c r="Y94" s="426"/>
      <c r="Z94" s="426"/>
      <c r="AA94" s="426"/>
      <c r="AB94" s="426"/>
      <c r="AC94" s="426"/>
    </row>
    <row r="95" spans="2:31" x14ac:dyDescent="0.2">
      <c r="W95" s="426"/>
      <c r="X95" s="426"/>
      <c r="Y95" s="426"/>
      <c r="Z95" s="426"/>
      <c r="AA95" s="426"/>
      <c r="AB95" s="426"/>
      <c r="AC95" s="426"/>
    </row>
    <row r="96" spans="2:31" x14ac:dyDescent="0.2">
      <c r="W96" s="426"/>
      <c r="X96" s="426"/>
      <c r="Y96" s="426"/>
      <c r="Z96" s="426"/>
      <c r="AA96" s="426"/>
      <c r="AB96" s="426"/>
      <c r="AC96" s="426"/>
    </row>
    <row r="97" spans="23:29" x14ac:dyDescent="0.2">
      <c r="W97" s="426"/>
      <c r="X97" s="426"/>
      <c r="Y97" s="426"/>
      <c r="Z97" s="426"/>
      <c r="AA97" s="426"/>
      <c r="AB97" s="426"/>
      <c r="AC97" s="426"/>
    </row>
    <row r="98" spans="23:29" x14ac:dyDescent="0.2">
      <c r="W98" s="426"/>
      <c r="X98" s="426"/>
      <c r="Y98" s="426"/>
      <c r="Z98" s="426"/>
      <c r="AA98" s="426"/>
      <c r="AB98" s="426"/>
      <c r="AC98" s="426"/>
    </row>
    <row r="99" spans="23:29" x14ac:dyDescent="0.2">
      <c r="W99" s="426"/>
      <c r="X99" s="426"/>
      <c r="Y99" s="426"/>
      <c r="Z99" s="426"/>
      <c r="AA99" s="426"/>
      <c r="AB99" s="426"/>
      <c r="AC99" s="426"/>
    </row>
    <row r="100" spans="23:29" x14ac:dyDescent="0.2">
      <c r="W100" s="426"/>
      <c r="X100" s="426"/>
      <c r="Y100" s="426"/>
      <c r="Z100" s="426"/>
      <c r="AA100" s="426"/>
      <c r="AB100" s="426"/>
      <c r="AC100" s="426"/>
    </row>
    <row r="101" spans="23:29" x14ac:dyDescent="0.2">
      <c r="W101" s="426"/>
      <c r="X101" s="426"/>
      <c r="Y101" s="426"/>
      <c r="Z101" s="426"/>
      <c r="AA101" s="426"/>
      <c r="AB101" s="426"/>
      <c r="AC101" s="426"/>
    </row>
    <row r="102" spans="23:29" x14ac:dyDescent="0.2">
      <c r="W102" s="426"/>
      <c r="X102" s="426"/>
      <c r="Y102" s="426"/>
      <c r="Z102" s="426"/>
      <c r="AA102" s="426"/>
      <c r="AB102" s="426"/>
      <c r="AC102" s="426"/>
    </row>
    <row r="103" spans="23:29" x14ac:dyDescent="0.2">
      <c r="W103" s="426"/>
      <c r="X103" s="426"/>
      <c r="Y103" s="426"/>
      <c r="Z103" s="426"/>
      <c r="AA103" s="426"/>
      <c r="AB103" s="426"/>
      <c r="AC103" s="426"/>
    </row>
    <row r="104" spans="23:29" x14ac:dyDescent="0.2">
      <c r="W104" s="426"/>
      <c r="X104" s="426"/>
      <c r="Y104" s="426"/>
      <c r="Z104" s="426"/>
      <c r="AA104" s="426"/>
      <c r="AB104" s="426"/>
      <c r="AC104" s="426"/>
    </row>
    <row r="105" spans="23:29" x14ac:dyDescent="0.2">
      <c r="W105" s="426"/>
      <c r="X105" s="426"/>
      <c r="Y105" s="426"/>
      <c r="Z105" s="426"/>
      <c r="AA105" s="426"/>
      <c r="AB105" s="426"/>
      <c r="AC105" s="426"/>
    </row>
    <row r="106" spans="23:29" x14ac:dyDescent="0.2">
      <c r="W106" s="426"/>
      <c r="X106" s="426"/>
      <c r="Y106" s="426"/>
      <c r="Z106" s="426"/>
      <c r="AA106" s="426"/>
      <c r="AB106" s="426"/>
      <c r="AC106" s="426"/>
    </row>
    <row r="107" spans="23:29" x14ac:dyDescent="0.2">
      <c r="W107" s="426"/>
      <c r="X107" s="426"/>
      <c r="Y107" s="426"/>
      <c r="Z107" s="426"/>
      <c r="AA107" s="426"/>
      <c r="AB107" s="426"/>
      <c r="AC107" s="426"/>
    </row>
    <row r="108" spans="23:29" x14ac:dyDescent="0.2">
      <c r="W108" s="426"/>
      <c r="X108" s="426"/>
      <c r="Y108" s="426"/>
      <c r="Z108" s="426"/>
      <c r="AA108" s="426"/>
      <c r="AB108" s="426"/>
      <c r="AC108" s="426"/>
    </row>
    <row r="109" spans="23:29" x14ac:dyDescent="0.2">
      <c r="W109" s="426"/>
      <c r="X109" s="426"/>
      <c r="Y109" s="426"/>
      <c r="Z109" s="426"/>
      <c r="AA109" s="426"/>
      <c r="AB109" s="426"/>
      <c r="AC109" s="426"/>
    </row>
    <row r="110" spans="23:29" x14ac:dyDescent="0.2">
      <c r="W110" s="426"/>
      <c r="X110" s="426"/>
      <c r="Y110" s="426"/>
      <c r="Z110" s="426"/>
      <c r="AA110" s="426"/>
      <c r="AB110" s="426"/>
      <c r="AC110" s="426"/>
    </row>
    <row r="111" spans="23:29" x14ac:dyDescent="0.2">
      <c r="W111" s="426"/>
      <c r="X111" s="426"/>
      <c r="Y111" s="426"/>
      <c r="Z111" s="426"/>
      <c r="AA111" s="426"/>
      <c r="AB111" s="426"/>
      <c r="AC111" s="426"/>
    </row>
    <row r="112" spans="23:29" x14ac:dyDescent="0.2">
      <c r="W112" s="426"/>
      <c r="X112" s="426"/>
      <c r="Y112" s="426"/>
      <c r="Z112" s="426"/>
      <c r="AA112" s="426"/>
      <c r="AB112" s="426"/>
      <c r="AC112" s="426"/>
    </row>
  </sheetData>
  <mergeCells count="573">
    <mergeCell ref="W84:AB85"/>
    <mergeCell ref="C82:D82"/>
    <mergeCell ref="F82:I82"/>
    <mergeCell ref="K82:P82"/>
    <mergeCell ref="W82:AB83"/>
    <mergeCell ref="F83:I83"/>
    <mergeCell ref="K83:P83"/>
    <mergeCell ref="S79:T79"/>
    <mergeCell ref="C80:D80"/>
    <mergeCell ref="F80:I80"/>
    <mergeCell ref="K80:P80"/>
    <mergeCell ref="W80:AB81"/>
    <mergeCell ref="F81:I81"/>
    <mergeCell ref="K81:P81"/>
    <mergeCell ref="Q78:R78"/>
    <mergeCell ref="S78:T78"/>
    <mergeCell ref="W78:AB79"/>
    <mergeCell ref="E79:F79"/>
    <mergeCell ref="G79:H79"/>
    <mergeCell ref="I79:J79"/>
    <mergeCell ref="K79:L79"/>
    <mergeCell ref="M79:N79"/>
    <mergeCell ref="O79:P79"/>
    <mergeCell ref="Q79:R79"/>
    <mergeCell ref="E78:F78"/>
    <mergeCell ref="G78:H78"/>
    <mergeCell ref="I78:J78"/>
    <mergeCell ref="K78:L78"/>
    <mergeCell ref="M78:N78"/>
    <mergeCell ref="O78:P78"/>
    <mergeCell ref="W76:AB77"/>
    <mergeCell ref="E77:F77"/>
    <mergeCell ref="G77:H77"/>
    <mergeCell ref="I77:J77"/>
    <mergeCell ref="K77:L77"/>
    <mergeCell ref="M77:N77"/>
    <mergeCell ref="O77:P77"/>
    <mergeCell ref="Q77:R77"/>
    <mergeCell ref="S77:T77"/>
    <mergeCell ref="S75:T75"/>
    <mergeCell ref="E76:F76"/>
    <mergeCell ref="G76:H76"/>
    <mergeCell ref="I76:J76"/>
    <mergeCell ref="K76:L76"/>
    <mergeCell ref="M76:N76"/>
    <mergeCell ref="O76:P76"/>
    <mergeCell ref="Q76:R76"/>
    <mergeCell ref="S76:T76"/>
    <mergeCell ref="Q74:R74"/>
    <mergeCell ref="S74:T74"/>
    <mergeCell ref="W74:AB75"/>
    <mergeCell ref="E75:F75"/>
    <mergeCell ref="G75:H75"/>
    <mergeCell ref="I75:J75"/>
    <mergeCell ref="K75:L75"/>
    <mergeCell ref="M75:N75"/>
    <mergeCell ref="O75:P75"/>
    <mergeCell ref="Q75:R75"/>
    <mergeCell ref="E74:F74"/>
    <mergeCell ref="G74:H74"/>
    <mergeCell ref="I74:J74"/>
    <mergeCell ref="K74:L74"/>
    <mergeCell ref="M74:N74"/>
    <mergeCell ref="O74:P74"/>
    <mergeCell ref="W72:AB73"/>
    <mergeCell ref="E73:F73"/>
    <mergeCell ref="G73:H73"/>
    <mergeCell ref="I73:J73"/>
    <mergeCell ref="K73:L73"/>
    <mergeCell ref="M73:N73"/>
    <mergeCell ref="O73:P73"/>
    <mergeCell ref="Q73:R73"/>
    <mergeCell ref="S73:T73"/>
    <mergeCell ref="S71:T71"/>
    <mergeCell ref="W71:AB71"/>
    <mergeCell ref="E72:F72"/>
    <mergeCell ref="G72:H72"/>
    <mergeCell ref="I72:J72"/>
    <mergeCell ref="K72:L72"/>
    <mergeCell ref="M72:N72"/>
    <mergeCell ref="O72:P72"/>
    <mergeCell ref="Q72:R72"/>
    <mergeCell ref="S72:T72"/>
    <mergeCell ref="Q70:R70"/>
    <mergeCell ref="S70:T70"/>
    <mergeCell ref="W70:AB70"/>
    <mergeCell ref="E71:F71"/>
    <mergeCell ref="G71:H71"/>
    <mergeCell ref="I71:J71"/>
    <mergeCell ref="K71:L71"/>
    <mergeCell ref="M71:N71"/>
    <mergeCell ref="O71:P71"/>
    <mergeCell ref="Q71:R71"/>
    <mergeCell ref="E70:F70"/>
    <mergeCell ref="G70:H70"/>
    <mergeCell ref="I70:J70"/>
    <mergeCell ref="K70:L70"/>
    <mergeCell ref="M70:N70"/>
    <mergeCell ref="O70:P70"/>
    <mergeCell ref="Q68:R68"/>
    <mergeCell ref="S68:T68"/>
    <mergeCell ref="E69:F69"/>
    <mergeCell ref="G69:H69"/>
    <mergeCell ref="I69:J69"/>
    <mergeCell ref="K69:L69"/>
    <mergeCell ref="M69:N69"/>
    <mergeCell ref="O69:P69"/>
    <mergeCell ref="Q69:R69"/>
    <mergeCell ref="S69:T69"/>
    <mergeCell ref="E68:F68"/>
    <mergeCell ref="G68:H68"/>
    <mergeCell ref="I68:J68"/>
    <mergeCell ref="K68:L68"/>
    <mergeCell ref="M68:N68"/>
    <mergeCell ref="O68:P68"/>
    <mergeCell ref="S66:T66"/>
    <mergeCell ref="E67:F67"/>
    <mergeCell ref="G67:H67"/>
    <mergeCell ref="I67:J67"/>
    <mergeCell ref="K67:L67"/>
    <mergeCell ref="M67:N67"/>
    <mergeCell ref="O67:P67"/>
    <mergeCell ref="Q67:R67"/>
    <mergeCell ref="S67:T67"/>
    <mergeCell ref="G66:H66"/>
    <mergeCell ref="I66:J66"/>
    <mergeCell ref="K66:L66"/>
    <mergeCell ref="M66:N66"/>
    <mergeCell ref="O66:P66"/>
    <mergeCell ref="Q66:R66"/>
    <mergeCell ref="W64:AC66"/>
    <mergeCell ref="E65:F65"/>
    <mergeCell ref="G65:H65"/>
    <mergeCell ref="I65:J65"/>
    <mergeCell ref="K65:L65"/>
    <mergeCell ref="M65:N65"/>
    <mergeCell ref="O65:P65"/>
    <mergeCell ref="Q65:R65"/>
    <mergeCell ref="S65:T65"/>
    <mergeCell ref="E66:F66"/>
    <mergeCell ref="S63:T63"/>
    <mergeCell ref="E64:F64"/>
    <mergeCell ref="G64:H64"/>
    <mergeCell ref="I64:J64"/>
    <mergeCell ref="K64:L64"/>
    <mergeCell ref="M64:N64"/>
    <mergeCell ref="O64:P64"/>
    <mergeCell ref="Q64:R64"/>
    <mergeCell ref="S64:T64"/>
    <mergeCell ref="Q62:R62"/>
    <mergeCell ref="S62:T62"/>
    <mergeCell ref="W62:AC63"/>
    <mergeCell ref="E63:F63"/>
    <mergeCell ref="G63:H63"/>
    <mergeCell ref="I63:J63"/>
    <mergeCell ref="K63:L63"/>
    <mergeCell ref="M63:N63"/>
    <mergeCell ref="O63:P63"/>
    <mergeCell ref="Q63:R63"/>
    <mergeCell ref="E62:F62"/>
    <mergeCell ref="G62:H62"/>
    <mergeCell ref="I62:J62"/>
    <mergeCell ref="K62:L62"/>
    <mergeCell ref="M62:N62"/>
    <mergeCell ref="O62:P62"/>
    <mergeCell ref="Q60:R60"/>
    <mergeCell ref="S60:T60"/>
    <mergeCell ref="E61:F61"/>
    <mergeCell ref="G61:H61"/>
    <mergeCell ref="I61:J61"/>
    <mergeCell ref="K61:L61"/>
    <mergeCell ref="M61:N61"/>
    <mergeCell ref="O61:P61"/>
    <mergeCell ref="Q61:R61"/>
    <mergeCell ref="S61:T61"/>
    <mergeCell ref="E60:F60"/>
    <mergeCell ref="G60:H60"/>
    <mergeCell ref="I60:J60"/>
    <mergeCell ref="K60:L60"/>
    <mergeCell ref="M60:N60"/>
    <mergeCell ref="O60:P60"/>
    <mergeCell ref="Q58:R58"/>
    <mergeCell ref="S58:T58"/>
    <mergeCell ref="E59:F59"/>
    <mergeCell ref="G59:H59"/>
    <mergeCell ref="I59:J59"/>
    <mergeCell ref="K59:L59"/>
    <mergeCell ref="M59:N59"/>
    <mergeCell ref="O59:P59"/>
    <mergeCell ref="Q59:R59"/>
    <mergeCell ref="S59:T59"/>
    <mergeCell ref="E58:F58"/>
    <mergeCell ref="G58:H58"/>
    <mergeCell ref="I58:J58"/>
    <mergeCell ref="K58:L58"/>
    <mergeCell ref="M58:N58"/>
    <mergeCell ref="O58:P58"/>
    <mergeCell ref="Q56:R56"/>
    <mergeCell ref="S56:T56"/>
    <mergeCell ref="E57:F57"/>
    <mergeCell ref="G57:H57"/>
    <mergeCell ref="I57:J57"/>
    <mergeCell ref="K57:L57"/>
    <mergeCell ref="M57:N57"/>
    <mergeCell ref="O57:P57"/>
    <mergeCell ref="Q57:R57"/>
    <mergeCell ref="S57:T57"/>
    <mergeCell ref="E56:F56"/>
    <mergeCell ref="G56:H56"/>
    <mergeCell ref="I56:J56"/>
    <mergeCell ref="K56:L56"/>
    <mergeCell ref="M56:N56"/>
    <mergeCell ref="O56:P56"/>
    <mergeCell ref="W54:AB55"/>
    <mergeCell ref="E55:F55"/>
    <mergeCell ref="G55:H55"/>
    <mergeCell ref="I55:J55"/>
    <mergeCell ref="K55:L55"/>
    <mergeCell ref="M55:N55"/>
    <mergeCell ref="O55:P55"/>
    <mergeCell ref="Q55:R55"/>
    <mergeCell ref="S55:T55"/>
    <mergeCell ref="Q53:R53"/>
    <mergeCell ref="S53:T53"/>
    <mergeCell ref="E54:F54"/>
    <mergeCell ref="G54:H54"/>
    <mergeCell ref="I54:J54"/>
    <mergeCell ref="K54:L54"/>
    <mergeCell ref="M54:N54"/>
    <mergeCell ref="O54:P54"/>
    <mergeCell ref="Q54:R54"/>
    <mergeCell ref="S54:T54"/>
    <mergeCell ref="E53:F53"/>
    <mergeCell ref="G53:H53"/>
    <mergeCell ref="I53:J53"/>
    <mergeCell ref="K53:L53"/>
    <mergeCell ref="M53:N53"/>
    <mergeCell ref="O53:P53"/>
    <mergeCell ref="W51:AB51"/>
    <mergeCell ref="E52:F52"/>
    <mergeCell ref="G52:H52"/>
    <mergeCell ref="I52:J52"/>
    <mergeCell ref="K52:L52"/>
    <mergeCell ref="M52:N52"/>
    <mergeCell ref="O52:P52"/>
    <mergeCell ref="Q52:R52"/>
    <mergeCell ref="S52:T52"/>
    <mergeCell ref="W52:AB53"/>
    <mergeCell ref="S50:T50"/>
    <mergeCell ref="W50:AB50"/>
    <mergeCell ref="E51:F51"/>
    <mergeCell ref="G51:H51"/>
    <mergeCell ref="I51:J51"/>
    <mergeCell ref="K51:L51"/>
    <mergeCell ref="M51:N51"/>
    <mergeCell ref="O51:P51"/>
    <mergeCell ref="Q51:R51"/>
    <mergeCell ref="S51:T51"/>
    <mergeCell ref="Q49:R49"/>
    <mergeCell ref="S49:T49"/>
    <mergeCell ref="W49:AB49"/>
    <mergeCell ref="E50:F50"/>
    <mergeCell ref="G50:H50"/>
    <mergeCell ref="I50:J50"/>
    <mergeCell ref="K50:L50"/>
    <mergeCell ref="M50:N50"/>
    <mergeCell ref="O50:P50"/>
    <mergeCell ref="Q50:R50"/>
    <mergeCell ref="E49:F49"/>
    <mergeCell ref="G49:H49"/>
    <mergeCell ref="I49:J49"/>
    <mergeCell ref="K49:L49"/>
    <mergeCell ref="M49:N49"/>
    <mergeCell ref="O49:P49"/>
    <mergeCell ref="W47:AB48"/>
    <mergeCell ref="E48:F48"/>
    <mergeCell ref="G48:H48"/>
    <mergeCell ref="I48:J48"/>
    <mergeCell ref="K48:L48"/>
    <mergeCell ref="M48:N48"/>
    <mergeCell ref="O48:P48"/>
    <mergeCell ref="Q48:R48"/>
    <mergeCell ref="S48:T48"/>
    <mergeCell ref="S46:T46"/>
    <mergeCell ref="E47:F47"/>
    <mergeCell ref="G47:H47"/>
    <mergeCell ref="I47:J47"/>
    <mergeCell ref="K47:L47"/>
    <mergeCell ref="M47:N47"/>
    <mergeCell ref="O47:P47"/>
    <mergeCell ref="Q47:R47"/>
    <mergeCell ref="S47:T47"/>
    <mergeCell ref="G46:H46"/>
    <mergeCell ref="I46:J46"/>
    <mergeCell ref="K46:L46"/>
    <mergeCell ref="M46:N46"/>
    <mergeCell ref="O46:P46"/>
    <mergeCell ref="Q46:R46"/>
    <mergeCell ref="W44:AB46"/>
    <mergeCell ref="E45:F45"/>
    <mergeCell ref="G45:H45"/>
    <mergeCell ref="I45:J45"/>
    <mergeCell ref="K45:L45"/>
    <mergeCell ref="M45:N45"/>
    <mergeCell ref="O45:P45"/>
    <mergeCell ref="Q45:R45"/>
    <mergeCell ref="S45:T45"/>
    <mergeCell ref="E46:F46"/>
    <mergeCell ref="S43:T43"/>
    <mergeCell ref="E44:F44"/>
    <mergeCell ref="G44:H44"/>
    <mergeCell ref="I44:J44"/>
    <mergeCell ref="K44:L44"/>
    <mergeCell ref="M44:N44"/>
    <mergeCell ref="O44:P44"/>
    <mergeCell ref="Q44:R44"/>
    <mergeCell ref="S44:T44"/>
    <mergeCell ref="Q42:R42"/>
    <mergeCell ref="S42:T42"/>
    <mergeCell ref="W42:AB43"/>
    <mergeCell ref="E43:F43"/>
    <mergeCell ref="G43:H43"/>
    <mergeCell ref="I43:J43"/>
    <mergeCell ref="K43:L43"/>
    <mergeCell ref="M43:N43"/>
    <mergeCell ref="O43:P43"/>
    <mergeCell ref="Q43:R43"/>
    <mergeCell ref="E42:F42"/>
    <mergeCell ref="G42:H42"/>
    <mergeCell ref="I42:J42"/>
    <mergeCell ref="K42:L42"/>
    <mergeCell ref="M42:N42"/>
    <mergeCell ref="O42:P42"/>
    <mergeCell ref="Q40:R40"/>
    <mergeCell ref="S40:T40"/>
    <mergeCell ref="E41:F41"/>
    <mergeCell ref="G41:H41"/>
    <mergeCell ref="I41:J41"/>
    <mergeCell ref="K41:L41"/>
    <mergeCell ref="M41:N41"/>
    <mergeCell ref="O41:P41"/>
    <mergeCell ref="Q41:R41"/>
    <mergeCell ref="S41:T41"/>
    <mergeCell ref="E40:F40"/>
    <mergeCell ref="G40:H40"/>
    <mergeCell ref="I40:J40"/>
    <mergeCell ref="K40:L40"/>
    <mergeCell ref="M40:N40"/>
    <mergeCell ref="O40:P40"/>
    <mergeCell ref="Q38:R38"/>
    <mergeCell ref="S38:T38"/>
    <mergeCell ref="E39:F39"/>
    <mergeCell ref="G39:H39"/>
    <mergeCell ref="I39:J39"/>
    <mergeCell ref="K39:L39"/>
    <mergeCell ref="M39:N39"/>
    <mergeCell ref="O39:P39"/>
    <mergeCell ref="Q39:R39"/>
    <mergeCell ref="S39:T39"/>
    <mergeCell ref="E38:F38"/>
    <mergeCell ref="G38:H38"/>
    <mergeCell ref="I38:J38"/>
    <mergeCell ref="K38:L38"/>
    <mergeCell ref="M38:N38"/>
    <mergeCell ref="O38:P38"/>
    <mergeCell ref="Q36:R36"/>
    <mergeCell ref="S36:T36"/>
    <mergeCell ref="E37:F37"/>
    <mergeCell ref="G37:H37"/>
    <mergeCell ref="I37:J37"/>
    <mergeCell ref="K37:L37"/>
    <mergeCell ref="M37:N37"/>
    <mergeCell ref="O37:P37"/>
    <mergeCell ref="Q37:R37"/>
    <mergeCell ref="S37:T37"/>
    <mergeCell ref="E36:F36"/>
    <mergeCell ref="G36:H36"/>
    <mergeCell ref="I36:J36"/>
    <mergeCell ref="K36:L36"/>
    <mergeCell ref="M36:N36"/>
    <mergeCell ref="O36:P36"/>
    <mergeCell ref="S34:T34"/>
    <mergeCell ref="E35:F35"/>
    <mergeCell ref="G35:H35"/>
    <mergeCell ref="I35:J35"/>
    <mergeCell ref="K35:L35"/>
    <mergeCell ref="M35:N35"/>
    <mergeCell ref="O35:P35"/>
    <mergeCell ref="Q35:R35"/>
    <mergeCell ref="S35:T35"/>
    <mergeCell ref="Q33:R33"/>
    <mergeCell ref="S33:T33"/>
    <mergeCell ref="W33:AC35"/>
    <mergeCell ref="E34:F34"/>
    <mergeCell ref="G34:H34"/>
    <mergeCell ref="I34:J34"/>
    <mergeCell ref="K34:L34"/>
    <mergeCell ref="M34:N34"/>
    <mergeCell ref="O34:P34"/>
    <mergeCell ref="Q34:R34"/>
    <mergeCell ref="E33:F33"/>
    <mergeCell ref="G33:H33"/>
    <mergeCell ref="I33:J33"/>
    <mergeCell ref="K33:L33"/>
    <mergeCell ref="M33:N33"/>
    <mergeCell ref="O33:P33"/>
    <mergeCell ref="W31:AC32"/>
    <mergeCell ref="E32:F32"/>
    <mergeCell ref="G32:H32"/>
    <mergeCell ref="I32:J32"/>
    <mergeCell ref="K32:L32"/>
    <mergeCell ref="M32:N32"/>
    <mergeCell ref="O32:P32"/>
    <mergeCell ref="Q32:R32"/>
    <mergeCell ref="S32:T32"/>
    <mergeCell ref="Q30:R30"/>
    <mergeCell ref="S30:T30"/>
    <mergeCell ref="E31:F31"/>
    <mergeCell ref="G31:H31"/>
    <mergeCell ref="I31:J31"/>
    <mergeCell ref="K31:L31"/>
    <mergeCell ref="M31:N31"/>
    <mergeCell ref="O31:P31"/>
    <mergeCell ref="Q31:R31"/>
    <mergeCell ref="S31:T31"/>
    <mergeCell ref="E30:F30"/>
    <mergeCell ref="G30:H30"/>
    <mergeCell ref="I30:J30"/>
    <mergeCell ref="K30:L30"/>
    <mergeCell ref="M30:N30"/>
    <mergeCell ref="O30:P30"/>
    <mergeCell ref="Q28:R28"/>
    <mergeCell ref="S28:T28"/>
    <mergeCell ref="E29:F29"/>
    <mergeCell ref="G29:H29"/>
    <mergeCell ref="I29:J29"/>
    <mergeCell ref="K29:L29"/>
    <mergeCell ref="M29:N29"/>
    <mergeCell ref="O29:P29"/>
    <mergeCell ref="Q29:R29"/>
    <mergeCell ref="S29:T29"/>
    <mergeCell ref="E28:F28"/>
    <mergeCell ref="G28:H28"/>
    <mergeCell ref="I28:J28"/>
    <mergeCell ref="K28:L28"/>
    <mergeCell ref="M28:N28"/>
    <mergeCell ref="O28:P28"/>
    <mergeCell ref="Q26:R26"/>
    <mergeCell ref="S26:T26"/>
    <mergeCell ref="E27:F27"/>
    <mergeCell ref="G27:H27"/>
    <mergeCell ref="I27:J27"/>
    <mergeCell ref="K27:L27"/>
    <mergeCell ref="M27:N27"/>
    <mergeCell ref="O27:P27"/>
    <mergeCell ref="Q27:R27"/>
    <mergeCell ref="S27:T27"/>
    <mergeCell ref="E26:F26"/>
    <mergeCell ref="G26:H26"/>
    <mergeCell ref="I26:J26"/>
    <mergeCell ref="K26:L26"/>
    <mergeCell ref="M26:N26"/>
    <mergeCell ref="O26:P26"/>
    <mergeCell ref="Q24:R24"/>
    <mergeCell ref="S24:T24"/>
    <mergeCell ref="E25:F25"/>
    <mergeCell ref="G25:H25"/>
    <mergeCell ref="I25:J25"/>
    <mergeCell ref="K25:L25"/>
    <mergeCell ref="M25:N25"/>
    <mergeCell ref="O25:P25"/>
    <mergeCell ref="Q25:R25"/>
    <mergeCell ref="S25:T25"/>
    <mergeCell ref="E24:F24"/>
    <mergeCell ref="G24:H24"/>
    <mergeCell ref="I24:J24"/>
    <mergeCell ref="K24:L24"/>
    <mergeCell ref="M24:N24"/>
    <mergeCell ref="O24:P24"/>
    <mergeCell ref="Q22:R22"/>
    <mergeCell ref="S22:T22"/>
    <mergeCell ref="E23:F23"/>
    <mergeCell ref="G23:H23"/>
    <mergeCell ref="I23:J23"/>
    <mergeCell ref="K23:L23"/>
    <mergeCell ref="M23:N23"/>
    <mergeCell ref="O23:P23"/>
    <mergeCell ref="Q23:R23"/>
    <mergeCell ref="S23:T23"/>
    <mergeCell ref="E22:F22"/>
    <mergeCell ref="G22:H22"/>
    <mergeCell ref="I22:J22"/>
    <mergeCell ref="K22:L22"/>
    <mergeCell ref="M22:N22"/>
    <mergeCell ref="O22:P22"/>
    <mergeCell ref="W20:Y20"/>
    <mergeCell ref="E21:F21"/>
    <mergeCell ref="G21:H21"/>
    <mergeCell ref="I21:J21"/>
    <mergeCell ref="K21:L21"/>
    <mergeCell ref="M21:N21"/>
    <mergeCell ref="O21:P21"/>
    <mergeCell ref="Q21:R21"/>
    <mergeCell ref="S21:T21"/>
    <mergeCell ref="Q19:R19"/>
    <mergeCell ref="S19:T19"/>
    <mergeCell ref="E20:F20"/>
    <mergeCell ref="G20:H20"/>
    <mergeCell ref="I20:J20"/>
    <mergeCell ref="K20:L20"/>
    <mergeCell ref="M20:N20"/>
    <mergeCell ref="O20:P20"/>
    <mergeCell ref="Q20:R20"/>
    <mergeCell ref="S20:T20"/>
    <mergeCell ref="E19:F19"/>
    <mergeCell ref="G19:H19"/>
    <mergeCell ref="I19:J19"/>
    <mergeCell ref="K19:L19"/>
    <mergeCell ref="M19:N19"/>
    <mergeCell ref="O19:P19"/>
    <mergeCell ref="W17:Y17"/>
    <mergeCell ref="E18:F18"/>
    <mergeCell ref="G18:H18"/>
    <mergeCell ref="I18:J18"/>
    <mergeCell ref="K18:L18"/>
    <mergeCell ref="M18:N18"/>
    <mergeCell ref="O18:P18"/>
    <mergeCell ref="Q18:R18"/>
    <mergeCell ref="S18:T18"/>
    <mergeCell ref="Q16:R16"/>
    <mergeCell ref="S16:T16"/>
    <mergeCell ref="E17:F17"/>
    <mergeCell ref="G17:H17"/>
    <mergeCell ref="I17:J17"/>
    <mergeCell ref="K17:L17"/>
    <mergeCell ref="M17:N17"/>
    <mergeCell ref="O17:P17"/>
    <mergeCell ref="Q17:R17"/>
    <mergeCell ref="S17:T17"/>
    <mergeCell ref="E16:F16"/>
    <mergeCell ref="G16:H16"/>
    <mergeCell ref="I16:J16"/>
    <mergeCell ref="K16:L16"/>
    <mergeCell ref="M16:N16"/>
    <mergeCell ref="O16:P16"/>
    <mergeCell ref="C13:E13"/>
    <mergeCell ref="F13:T13"/>
    <mergeCell ref="E15:F15"/>
    <mergeCell ref="G15:H15"/>
    <mergeCell ref="I15:J15"/>
    <mergeCell ref="K15:L15"/>
    <mergeCell ref="M15:N15"/>
    <mergeCell ref="O15:P15"/>
    <mergeCell ref="Q15:R15"/>
    <mergeCell ref="S15:T15"/>
    <mergeCell ref="C10:E10"/>
    <mergeCell ref="F10:T10"/>
    <mergeCell ref="C11:E11"/>
    <mergeCell ref="F11:T11"/>
    <mergeCell ref="C12:E12"/>
    <mergeCell ref="F12:T12"/>
    <mergeCell ref="C7:E7"/>
    <mergeCell ref="F7:T7"/>
    <mergeCell ref="C8:E8"/>
    <mergeCell ref="F8:T8"/>
    <mergeCell ref="C9:E9"/>
    <mergeCell ref="F9:T9"/>
    <mergeCell ref="K3:T3"/>
    <mergeCell ref="C4:T4"/>
    <mergeCell ref="E5:F5"/>
    <mergeCell ref="H5:I5"/>
    <mergeCell ref="J5:N5"/>
    <mergeCell ref="C6:I6"/>
  </mergeCells>
  <conditionalFormatting sqref="W72:AB85">
    <cfRule type="expression" dxfId="24" priority="1" stopIfTrue="1">
      <formula>$AC72&lt;&gt;0</formula>
    </cfRule>
  </conditionalFormatting>
  <conditionalFormatting sqref="V55 V97 V53">
    <cfRule type="expression" dxfId="23" priority="2" stopIfTrue="1">
      <formula>ABS($V$55)&gt;0.9</formula>
    </cfRule>
  </conditionalFormatting>
  <conditionalFormatting sqref="W36:AC36">
    <cfRule type="expression" dxfId="22" priority="3" stopIfTrue="1">
      <formula>$X$36&lt;&gt;$Z$36</formula>
    </cfRule>
  </conditionalFormatting>
  <conditionalFormatting sqref="W37:AC37">
    <cfRule type="expression" dxfId="21" priority="4" stopIfTrue="1">
      <formula>$X$37&lt;&gt;$Z$37</formula>
    </cfRule>
  </conditionalFormatting>
  <conditionalFormatting sqref="W67:AC67">
    <cfRule type="expression" dxfId="20" priority="5" stopIfTrue="1">
      <formula>$X$67&lt;&gt;$Z$67</formula>
    </cfRule>
  </conditionalFormatting>
  <conditionalFormatting sqref="W68:AC68">
    <cfRule type="expression" dxfId="19" priority="6" stopIfTrue="1">
      <formula>$X$68&lt;&gt;$Z$68</formula>
    </cfRule>
  </conditionalFormatting>
  <conditionalFormatting sqref="E48:F50">
    <cfRule type="expression" dxfId="18" priority="7" stopIfTrue="1">
      <formula>$E$51&lt;&gt;$AD$47</formula>
    </cfRule>
  </conditionalFormatting>
  <conditionalFormatting sqref="G48:H50">
    <cfRule type="expression" dxfId="17" priority="8" stopIfTrue="1">
      <formula>$G$51&lt;&gt;$AD$49</formula>
    </cfRule>
  </conditionalFormatting>
  <conditionalFormatting sqref="I48:J50">
    <cfRule type="expression" dxfId="16" priority="9" stopIfTrue="1">
      <formula>$I$51&lt;&gt;$AD$50</formula>
    </cfRule>
  </conditionalFormatting>
  <conditionalFormatting sqref="K48:L50">
    <cfRule type="expression" dxfId="15" priority="10" stopIfTrue="1">
      <formula>$K$51&lt;&gt;$AD$51</formula>
    </cfRule>
  </conditionalFormatting>
  <conditionalFormatting sqref="M48:N50">
    <cfRule type="expression" dxfId="14" priority="11" stopIfTrue="1">
      <formula>$M$51&lt;&gt;$AD$53</formula>
    </cfRule>
  </conditionalFormatting>
  <conditionalFormatting sqref="O49:P50">
    <cfRule type="expression" dxfId="13" priority="12" stopIfTrue="1">
      <formula>$O$51&lt;&gt;$AD$54</formula>
    </cfRule>
  </conditionalFormatting>
  <conditionalFormatting sqref="W47:AB48">
    <cfRule type="expression" dxfId="12" priority="13" stopIfTrue="1">
      <formula>$AC$47&lt;&gt;0</formula>
    </cfRule>
  </conditionalFormatting>
  <conditionalFormatting sqref="W49:AB49">
    <cfRule type="expression" dxfId="11" priority="14" stopIfTrue="1">
      <formula>$AC$49&lt;&gt;0</formula>
    </cfRule>
  </conditionalFormatting>
  <conditionalFormatting sqref="W50:AB50">
    <cfRule type="expression" dxfId="10" priority="15" stopIfTrue="1">
      <formula>$AC$50&lt;&gt;0</formula>
    </cfRule>
  </conditionalFormatting>
  <conditionalFormatting sqref="W51:AB51">
    <cfRule type="expression" dxfId="9" priority="16" stopIfTrue="1">
      <formula>$AC$51&lt;&gt;0</formula>
    </cfRule>
  </conditionalFormatting>
  <conditionalFormatting sqref="W52:AB53">
    <cfRule type="expression" dxfId="8" priority="17" stopIfTrue="1">
      <formula>$AC$53&lt;&gt;0</formula>
    </cfRule>
  </conditionalFormatting>
  <conditionalFormatting sqref="W54:AB55">
    <cfRule type="expression" dxfId="7" priority="18" stopIfTrue="1">
      <formula>$AC$54&lt;&gt;0</formula>
    </cfRule>
  </conditionalFormatting>
  <conditionalFormatting sqref="E53:F53 E64:F64 E75:F77">
    <cfRule type="expression" dxfId="6" priority="19" stopIfTrue="1">
      <formula>$E$78&lt;&gt;$AD$72</formula>
    </cfRule>
  </conditionalFormatting>
  <conditionalFormatting sqref="G53:H53 G64:H64 G75:H77">
    <cfRule type="expression" dxfId="5" priority="20" stopIfTrue="1">
      <formula>$G$78&lt;&gt;$AD$74</formula>
    </cfRule>
  </conditionalFormatting>
  <conditionalFormatting sqref="I75:J77 I64:J64 I53:J53">
    <cfRule type="expression" dxfId="4" priority="21" stopIfTrue="1">
      <formula>$I$78&lt;&gt;$AD$76</formula>
    </cfRule>
  </conditionalFormatting>
  <conditionalFormatting sqref="K53:L53 K64:L64 K75:L77">
    <cfRule type="expression" dxfId="3" priority="22" stopIfTrue="1">
      <formula>$K$78&lt;&gt;$AD$78</formula>
    </cfRule>
  </conditionalFormatting>
  <conditionalFormatting sqref="M53:N53 M64:N64 M75:N77">
    <cfRule type="expression" dxfId="2" priority="23" stopIfTrue="1">
      <formula>$M$78&lt;&gt;$AD$80</formula>
    </cfRule>
  </conditionalFormatting>
  <conditionalFormatting sqref="O53:P53 O64:P64 O76:P77">
    <cfRule type="expression" dxfId="1" priority="24" stopIfTrue="1">
      <formula>$O$78&lt;&gt;$AD$82</formula>
    </cfRule>
  </conditionalFormatting>
  <conditionalFormatting sqref="Q53:R53 Q64:R64 Q75:R77">
    <cfRule type="expression" dxfId="0" priority="25" stopIfTrue="1">
      <formula>$Q$78&lt;&gt;$AD$84</formula>
    </cfRule>
  </conditionalFormatting>
  <pageMargins left="0.27559055118110237" right="0.27559055118110237" top="0.27559055118110237" bottom="0.27559055118110237" header="0.23622047244094491" footer="0.23622047244094491"/>
  <pageSetup paperSize="9" scale="97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Раздел1</vt:lpstr>
      <vt:lpstr>Раздел2</vt:lpstr>
      <vt:lpstr>Раздел4</vt:lpstr>
      <vt:lpstr>Раздел7</vt:lpstr>
      <vt:lpstr>Баланс</vt:lpstr>
      <vt:lpstr>Прибыль и убытки</vt:lpstr>
      <vt:lpstr>Изм.капитала</vt:lpstr>
      <vt:lpstr>Изм.капитала!Область_печати</vt:lpstr>
      <vt:lpstr>Раздел7!Область_печати</vt:lpstr>
      <vt:lpstr>Изм.капитала!п3чистВсеДанные</vt:lpstr>
      <vt:lpstr>Изм.капитала!п3чистТек</vt:lpstr>
    </vt:vector>
  </TitlesOfParts>
  <Company>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Сергей Бондарев</cp:lastModifiedBy>
  <cp:lastPrinted>2020-04-20T13:25:51Z</cp:lastPrinted>
  <dcterms:created xsi:type="dcterms:W3CDTF">2005-08-11T06:54:18Z</dcterms:created>
  <dcterms:modified xsi:type="dcterms:W3CDTF">2020-04-24T09:30:30Z</dcterms:modified>
</cp:coreProperties>
</file>